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14" i="1" l="1"/>
  <c r="DU13" i="1"/>
  <c r="DU12" i="1"/>
  <c r="DU11" i="1"/>
  <c r="DU10" i="1"/>
  <c r="DU9" i="1"/>
  <c r="DU8" i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DS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T7" i="1"/>
  <c r="CY8" i="1"/>
  <c r="DS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T9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T10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T11" i="1"/>
  <c r="CY12" i="1"/>
  <c r="DS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T13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T14" i="1"/>
  <c r="DU15" i="1"/>
  <c r="DS2" i="1"/>
  <c r="DS3" i="1"/>
  <c r="DS5" i="1"/>
  <c r="DS6" i="1"/>
  <c r="DS7" i="1"/>
  <c r="DS9" i="1"/>
  <c r="DS10" i="1"/>
  <c r="DS11" i="1"/>
  <c r="DS13" i="1"/>
  <c r="DS14" i="1"/>
  <c r="DS15" i="1"/>
  <c r="DR15" i="1"/>
  <c r="DL15" i="1"/>
  <c r="CY15" i="1"/>
  <c r="DQ14" i="1"/>
  <c r="DP14" i="1"/>
  <c r="DO14" i="1"/>
  <c r="DN14" i="1"/>
  <c r="DM14" i="1"/>
  <c r="DQ13" i="1"/>
  <c r="DP13" i="1"/>
  <c r="DO13" i="1"/>
  <c r="DN13" i="1"/>
  <c r="DM13" i="1"/>
  <c r="DT12" i="1"/>
  <c r="DQ12" i="1"/>
  <c r="DP12" i="1"/>
  <c r="DO12" i="1"/>
  <c r="DN12" i="1"/>
  <c r="DM12" i="1"/>
  <c r="DQ11" i="1"/>
  <c r="DP11" i="1"/>
  <c r="DO11" i="1"/>
  <c r="DN11" i="1"/>
  <c r="DM11" i="1"/>
  <c r="DQ10" i="1"/>
  <c r="DP10" i="1"/>
  <c r="DO10" i="1"/>
  <c r="DN10" i="1"/>
  <c r="DM10" i="1"/>
  <c r="DQ9" i="1"/>
  <c r="DP9" i="1"/>
  <c r="DO9" i="1"/>
  <c r="DN9" i="1"/>
  <c r="DM9" i="1"/>
  <c r="DT8" i="1"/>
  <c r="DQ8" i="1"/>
  <c r="DP8" i="1"/>
  <c r="DO8" i="1"/>
  <c r="DN8" i="1"/>
  <c r="DM8" i="1"/>
  <c r="DQ7" i="1"/>
  <c r="DP7" i="1"/>
  <c r="DO7" i="1"/>
  <c r="DN7" i="1"/>
  <c r="DM7" i="1"/>
  <c r="DQ6" i="1"/>
  <c r="DP6" i="1"/>
  <c r="DO6" i="1"/>
  <c r="DN6" i="1"/>
  <c r="DM6" i="1"/>
  <c r="DQ5" i="1"/>
  <c r="DP5" i="1"/>
  <c r="DO5" i="1"/>
  <c r="DN5" i="1"/>
  <c r="DM5" i="1"/>
  <c r="DT4" i="1"/>
  <c r="DQ4" i="1"/>
  <c r="DP4" i="1"/>
  <c r="DO4" i="1"/>
  <c r="DN4" i="1"/>
  <c r="DM4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<sst xmlns="http://schemas.openxmlformats.org/spreadsheetml/2006/main" count="698" uniqueCount="275">
  <si>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</si>
  <si>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</si>
  <si>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</si>
  <si>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</si>
  <si>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</si>
  <si>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</si>
  <si>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</si>
  <si>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</si>
  <si>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</si>
  <si>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</si>
  <si>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</si>
  <si>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</si>
  <si>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</si>
  <si>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</si>
  <si>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</si>
  <si>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</si>
  <si>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</si>
  <si>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</si>
  <si>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</si>
  <si>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</si>
  <si>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</si>
  <si>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</si>
  <si>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</si>
  <si>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</si>
  <si>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</si>
  <si>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</si>
  <si>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</si>
  <si>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</si>
  <si>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</si>
  <si>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</si>
  <si>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</si>
  <si>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</si>
  <si>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</si>
  <si>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</si>
  <si>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</si>
  <si>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</si>
  <si>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</si>
  <si>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</si>
  <si>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</si>
  <si>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</si>
  <si>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</si>
  <si>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</si>
  <si>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</si>
  <si>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</si>
  <si>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</si>
  <si>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</si>
  <si>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</si>
  <si>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</si>
  <si>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</si>
  <si>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</si>
  <si>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</si>
  <si>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</si>
  <si>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</si>
  <si>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</si>
  <si>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</si>
  <si>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</si>
  <si>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</si>
  <si>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</si>
  <si>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</si>
  <si>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</si>
  <si>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</si>
  <si>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</si>
  <si>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</si>
  <si>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</si>
  <si>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</si>
  <si>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</si>
  <si>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</si>
  <si>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</si>
  <si>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</si>
  <si>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</si>
  <si>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</si>
  <si>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</si>
  <si>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</si>
  <si>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</si>
  <si>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</si>
  <si>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</si>
  <si>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</si>
  <si>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</si>
  <si>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</si>
  <si>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</si>
  <si>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</si>
  <si>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</si>
  <si>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</si>
  <si>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</si>
  <si>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</si>
  <si>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</si>
  <si>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</si>
  <si>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</si>
  <si>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</si>
  <si>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</si>
  <si>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</si>
  <si>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</si>
  <si>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</si>
  <si>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</si>
  <si>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</si>
  <si>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</si>
  <si>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</si>
  <si>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</si>
  <si>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</si>
  <si>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</si>
  <si>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</si>
  <si>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</si>
  <si>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</si>
  <si>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</si>
  <si>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</si>
  <si>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</si>
  <si>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</si>
  <si>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</si>
  <si>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</si>
  <si>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</si>
  <si>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</si>
  <si>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</si>
  <si>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</si>
  <si>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</si>
  <si>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</si>
  <si>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</si>
  <si>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John Bates</t>
  </si>
  <si>
    <t>john.j.bates@noaa.gov</t>
  </si>
  <si>
    <t>NOAA CDR AOT_AVHRR_Zhao</t>
  </si>
  <si>
    <t>NOAA</t>
  </si>
  <si>
    <t>no</t>
  </si>
  <si>
    <t>yes</t>
  </si>
  <si>
    <t>Radiation Budget</t>
  </si>
  <si>
    <t>CDR_ECV09_1</t>
  </si>
  <si>
    <t>AEROSOL OPTICAL DEPTH (COLUMN/PROFILE)</t>
  </si>
  <si>
    <t>not selected</t>
  </si>
  <si>
    <t>NOAA-7</t>
  </si>
  <si>
    <t>AVHRR/2</t>
  </si>
  <si>
    <t>Yes</t>
  </si>
  <si>
    <t>NOAA-8</t>
  </si>
  <si>
    <t>NOAA-9</t>
  </si>
  <si>
    <t>NOAA-10</t>
  </si>
  <si>
    <t>NOAA-11</t>
  </si>
  <si>
    <t>NOAA-12</t>
  </si>
  <si>
    <t>NOAA-7|AVHRR/2through NOAA-18 and AVHRR/3 and AVHRR/4</t>
  </si>
  <si>
    <t>Global</t>
  </si>
  <si>
    <t>Total column</t>
  </si>
  <si>
    <t>Aqua</t>
  </si>
  <si>
    <t>MODIS</t>
  </si>
  <si>
    <t>Aqua|MODIS</t>
  </si>
  <si>
    <t>Xuepeng.Zhao@noaa.gov</t>
  </si>
  <si>
    <t>both</t>
  </si>
  <si>
    <t>HDF</t>
  </si>
  <si>
    <t>THREDDS and FTP</t>
  </si>
  <si>
    <t>C561B5F7-B4A0-4C9C-AACD-F26689AA4356</t>
  </si>
  <si>
    <t>AEROSOL OPTICAL DEPTH</t>
  </si>
  <si>
    <t>AEROSOL PROPERTIES</t>
  </si>
  <si>
    <t xml:space="preserve"> Terra</t>
  </si>
  <si>
    <t>N. Christina Hsu</t>
  </si>
  <si>
    <t>Christina.Hsu@nasa.gov</t>
  </si>
  <si>
    <t>SWDB_L3M10.003</t>
  </si>
  <si>
    <t>NASA</t>
  </si>
  <si>
    <t>Aerosol Forcing In Earth's Radiation Budget; Aerosol/cloud/precipitation Interactions</t>
  </si>
  <si>
    <t>CDR_ECV09_10</t>
  </si>
  <si>
    <t>SeaStar</t>
  </si>
  <si>
    <t>SeaWiFS</t>
  </si>
  <si>
    <t>No</t>
  </si>
  <si>
    <t>SeaStar/SeaWiFS</t>
  </si>
  <si>
    <t>100 km</t>
  </si>
  <si>
    <t>total column</t>
  </si>
  <si>
    <t>monthly mean (i.e., ~30 days)</t>
  </si>
  <si>
    <t>0.03 15% over ocean; 0.05 20% over land</t>
  </si>
  <si>
    <t>0.02 over the 13 years of mission</t>
  </si>
  <si>
    <t>Open Access</t>
  </si>
  <si>
    <t>FTP, Mirador</t>
  </si>
  <si>
    <t>Dataset has already been released to the public</t>
  </si>
  <si>
    <t>Feb 24 2014  8:44PM</t>
  </si>
  <si>
    <t>0D338D0D-EBB4-4045-A49B-936E82E62EF0</t>
  </si>
  <si>
    <t>Rainer Hollmann</t>
  </si>
  <si>
    <t>rainer.hollmann@dwd.de</t>
  </si>
  <si>
    <t>CM SAF MSG SEVIRI Aerosol edition 1</t>
  </si>
  <si>
    <t>EUMETSAT</t>
  </si>
  <si>
    <t>Climate Research, Cloud-aerosol Interactions</t>
  </si>
  <si>
    <t>CDR_ECV09_11</t>
  </si>
  <si>
    <t>Meteosat-8</t>
  </si>
  <si>
    <t>SEVIRI</t>
  </si>
  <si>
    <t>Meteosat-9</t>
  </si>
  <si>
    <t>Meteosat-8|SEVIRI||Meteosat-9|SEVIRI</t>
  </si>
  <si>
    <t>Regional</t>
  </si>
  <si>
    <t>0.05 x 0.05 deg</t>
  </si>
  <si>
    <t>n/a</t>
  </si>
  <si>
    <t>daily, monthly</t>
  </si>
  <si>
    <t>ftp, disk</t>
  </si>
  <si>
    <t>none</t>
  </si>
  <si>
    <t>0B7531C7-8475-4D2C-AEDE-2563BBF9E528</t>
  </si>
  <si>
    <t>planned release of Meteosat Aerosol Optical Depth (CM-23101)</t>
  </si>
  <si>
    <t>CDR_ECV09_12</t>
  </si>
  <si>
    <t>Meteosat-2</t>
  </si>
  <si>
    <t>MVIRI</t>
  </si>
  <si>
    <t>Meteosat-3</t>
  </si>
  <si>
    <t>Meteosat-4</t>
  </si>
  <si>
    <t>Meteosat-5</t>
  </si>
  <si>
    <t>Meteosat-6</t>
  </si>
  <si>
    <t>Meteosat-7</t>
  </si>
  <si>
    <t>Meteosat-2|MVIRI||Meteosat-3|MVIRI||Meteosat-4|MVIRI||Meteosat-5|MVIRIMeteosat-6/MVIRI; Meteosat-7/MVIRI; Meteosat-8/SEVIRI; Meteosat-9/SEVIRI; Meteosat-10/SEVIRI;</t>
  </si>
  <si>
    <t>monthly</t>
  </si>
  <si>
    <t>&lt; 0.2/decade</t>
  </si>
  <si>
    <t>AADA217F-31BD-4772-99AA-538662C29A11</t>
  </si>
  <si>
    <t>Future</t>
  </si>
  <si>
    <t>Stella M L Melo</t>
  </si>
  <si>
    <t>stella.melo@asc-csa.gc.ca</t>
  </si>
  <si>
    <t>CSA</t>
  </si>
  <si>
    <t>Sparc Data Initiative, Esa Climate Change Initiative,</t>
  </si>
  <si>
    <t>CDR_ECV09_13</t>
  </si>
  <si>
    <t>AEROSOL EXTINCTION / BACKSCATTER (COLUMN/PROFILE)</t>
  </si>
  <si>
    <t>Odin</t>
  </si>
  <si>
    <t>OSIRIS</t>
  </si>
  <si>
    <t>Odin/OSIRIS</t>
  </si>
  <si>
    <t>local</t>
  </si>
  <si>
    <t>1.5 km</t>
  </si>
  <si>
    <t>Information available at: http://osirus.usask.ca/?q=node/244</t>
  </si>
  <si>
    <t>user interface is done via web - contacts are included there: http://osirus.usask.ca/</t>
  </si>
  <si>
    <t>HDF-EOS</t>
  </si>
  <si>
    <t>Web page
available via ESA data portal as OSIRIS is an ESA third part mission</t>
  </si>
  <si>
    <t>A8ACEAA6-E75C-4A57-ACD6-4EF11A6ED59C</t>
  </si>
  <si>
    <t>JAXA</t>
  </si>
  <si>
    <t>CDR_ECV09_2</t>
  </si>
  <si>
    <t>GCOM-C1</t>
  </si>
  <si>
    <t>SGLI</t>
  </si>
  <si>
    <t>GCOM-C1|SGLI</t>
  </si>
  <si>
    <t>1km</t>
  </si>
  <si>
    <t>N/A</t>
  </si>
  <si>
    <t>2days</t>
  </si>
  <si>
    <t>Standard accuracy:
0.1 (scene ta_670,865)
Target accuracy:
0.05 (Scene ta_670865)</t>
  </si>
  <si>
    <t>TBD</t>
  </si>
  <si>
    <t>7462DB58-B7C1-4AE9-98B7-25672769E561</t>
  </si>
  <si>
    <t>AEROSOL SINGLE SCATTERING ALBEDO</t>
  </si>
  <si>
    <t>Keiji Imaoka</t>
  </si>
  <si>
    <t>imaoka.keiji@jaxa.jp</t>
  </si>
  <si>
    <t>new release</t>
  </si>
  <si>
    <t>Input Modelling</t>
  </si>
  <si>
    <t>CDR_ECV09_3</t>
  </si>
  <si>
    <t>Standard accuracy
0.15(scene ta_380)
Target accuracy:
0.1(scene ta_380)</t>
  </si>
  <si>
    <t>7B1ABE81-8988-44FB-A929-B0A54396D2C7</t>
  </si>
  <si>
    <t>AEROSOL EXTINCTION PROFILES</t>
  </si>
  <si>
    <t>CDR_ECV09_4</t>
  </si>
  <si>
    <t>Standard accuracy:
0.15(scene ta_670865)
Target accuracy:
0.1(scene ta_670865)</t>
  </si>
  <si>
    <t>E388DB38-263F-4BCD-BA2C-65109D0D927A</t>
  </si>
  <si>
    <t>Thomas Holzer-Popp</t>
  </si>
  <si>
    <t>thomas.holzer-popp@dlr.de</t>
  </si>
  <si>
    <t>ESA</t>
  </si>
  <si>
    <t>Aerosol Monitoring</t>
  </si>
  <si>
    <t>CDR_ECV09_5</t>
  </si>
  <si>
    <t>DLR</t>
  </si>
  <si>
    <t>Others (TBD)</t>
  </si>
  <si>
    <t>CNES</t>
  </si>
  <si>
    <t>ERS-2</t>
  </si>
  <si>
    <t>ATSR-2</t>
  </si>
  <si>
    <t>Envisat</t>
  </si>
  <si>
    <t>AATSR</t>
  </si>
  <si>
    <t>ERS-2|ATSR-2||Envisat|AATSR</t>
  </si>
  <si>
    <t>10 km</t>
  </si>
  <si>
    <t>daily / 512 km swath</t>
  </si>
  <si>
    <t>rmse 0.08</t>
  </si>
  <si>
    <t>not yet assessed</t>
  </si>
  <si>
    <t>TCDR</t>
  </si>
  <si>
    <t>94BECFF6-4CAC-4F16-B49C-79A66AA87CCD</t>
  </si>
  <si>
    <t>SWDB_L2.003</t>
  </si>
  <si>
    <t>CDR_ECV09_6</t>
  </si>
  <si>
    <t>not selected|not selected||not selected|not selectedSeaStar/SeaWiFS</t>
  </si>
  <si>
    <t>12km</t>
  </si>
  <si>
    <t>Covering the whole globe in 2 days</t>
  </si>
  <si>
    <t>DC506C56-8E97-4E9B-9A1D-E9F0BC2E920B</t>
  </si>
  <si>
    <t>SWDB_L305.003</t>
  </si>
  <si>
    <t>CDR_ECV09_7</t>
  </si>
  <si>
    <t>50 km</t>
  </si>
  <si>
    <t>5E39DADD-85D7-4EB9-A5B9-BA2B0009BCB9</t>
  </si>
  <si>
    <t>SWDB_L310.003</t>
  </si>
  <si>
    <t>CDR_ECV09_8</t>
  </si>
  <si>
    <t>131AD538-4069-45CC-9B82-06DA506C341C</t>
  </si>
  <si>
    <t>SWDB_L3M05.003</t>
  </si>
  <si>
    <t>CDR_ECV09_9</t>
  </si>
  <si>
    <t>not selected|not selectedSeaStar/SeaWiFS</t>
  </si>
  <si>
    <t>B66592ED-D4E3-4C1D-AE17-F8BE987E7B53</t>
  </si>
  <si>
    <t>Aerosol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</si>
</sst>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5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2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9" fontId="0" fillId="0" borderId="1" xfId="0" applyNumberFormat="1" applyBorder="1"/>
    <xf numFmtId="22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65" fontId="0" fillId="0" borderId="1" xfId="0" applyNumberFormat="1" applyFill="1" applyBorder="1" applyAlignment="1">
      <alignment wrapText="1"/>
    </xf>
    <xf numFmtId="0" fontId="4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17"/>
  <sheetViews>
    <sheetView tabSelected="1" workbookViewId="0">
      <selection activeCell="AA22" sqref="AA22"/>
    </sheetView>
  </sheetViews>
  <sheetFormatPr baseColWidth="10" defaultRowHeight="15" x14ac:dyDescent="0"/>
  <cols>
    <col min="1" max="1" width="7" customWidth="1"/>
    <col min="2" max="2" width="11.1640625" customWidth="1"/>
    <col min="3" max="3" width="8.33203125" customWidth="1"/>
    <col min="4" max="4" width="7.33203125" customWidth="1"/>
    <col min="6" max="14" width="10.83203125" hidden="1" customWidth="1"/>
    <col min="15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  <col min="121" max="121" width="9.3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7" t="s">
        <v>97</v>
      </c>
      <c r="CZ1" s="7" t="s">
        <v>98</v>
      </c>
      <c r="DA1" s="7" t="s">
        <v>99</v>
      </c>
      <c r="DB1" s="7" t="s">
        <v>100</v>
      </c>
      <c r="DC1" s="7" t="s">
        <v>101</v>
      </c>
      <c r="DD1" s="7" t="s">
        <v>102</v>
      </c>
      <c r="DE1" s="7" t="s">
        <v>103</v>
      </c>
      <c r="DF1" s="7" t="s">
        <v>104</v>
      </c>
      <c r="DG1" s="7" t="s">
        <v>105</v>
      </c>
      <c r="DH1" s="7" t="s">
        <v>106</v>
      </c>
      <c r="DI1" s="7" t="s">
        <v>107</v>
      </c>
      <c r="DJ1" s="7" t="s">
        <v>108</v>
      </c>
      <c r="DK1" s="7" t="s">
        <v>109</v>
      </c>
      <c r="DL1" s="7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2" t="s">
        <v>111</v>
      </c>
      <c r="DS1" s="7" t="s">
        <v>112</v>
      </c>
      <c r="DT1" s="1" t="s">
        <v>113</v>
      </c>
      <c r="DU1" s="7" t="s">
        <v>114</v>
      </c>
    </row>
    <row r="2" spans="1:125">
      <c r="A2" t="s">
        <v>115</v>
      </c>
      <c r="B2" t="s">
        <v>116</v>
      </c>
      <c r="C2" t="s">
        <v>117</v>
      </c>
      <c r="D2" t="s">
        <v>118</v>
      </c>
      <c r="E2" s="1" t="s">
        <v>119</v>
      </c>
      <c r="F2" s="1"/>
      <c r="G2" s="1"/>
      <c r="H2" s="1" t="s">
        <v>120</v>
      </c>
      <c r="I2" s="1"/>
      <c r="J2" s="1"/>
      <c r="K2" s="1" t="s">
        <v>120</v>
      </c>
      <c r="L2" s="1" t="s">
        <v>121</v>
      </c>
      <c r="M2" s="1"/>
      <c r="N2" s="1" t="s">
        <v>122</v>
      </c>
      <c r="O2" s="1" t="s">
        <v>123</v>
      </c>
      <c r="P2" s="1" t="s">
        <v>119</v>
      </c>
      <c r="Q2" s="1" t="s">
        <v>119</v>
      </c>
      <c r="R2" s="1" t="s">
        <v>119</v>
      </c>
      <c r="S2" s="1" t="s">
        <v>119</v>
      </c>
      <c r="T2" s="1" t="s">
        <v>119</v>
      </c>
      <c r="U2" s="1" t="s">
        <v>119</v>
      </c>
      <c r="V2" s="1" t="s">
        <v>119</v>
      </c>
      <c r="W2" s="1" t="s">
        <v>119</v>
      </c>
      <c r="X2" s="1" t="s">
        <v>119</v>
      </c>
      <c r="Y2" s="1" t="s">
        <v>119</v>
      </c>
      <c r="Z2" s="3">
        <v>29768</v>
      </c>
      <c r="AA2" s="3">
        <v>40148</v>
      </c>
      <c r="AB2" s="1"/>
      <c r="AC2" s="1" t="s">
        <v>124</v>
      </c>
      <c r="AD2" s="1" t="s">
        <v>125</v>
      </c>
      <c r="AE2" s="1" t="s">
        <v>126</v>
      </c>
      <c r="AF2" s="1" t="s">
        <v>127</v>
      </c>
      <c r="AG2" s="1"/>
      <c r="AH2" s="1" t="s">
        <v>128</v>
      </c>
      <c r="AI2" s="1" t="s">
        <v>129</v>
      </c>
      <c r="AJ2" s="1"/>
      <c r="AK2" s="1"/>
      <c r="AL2" s="1" t="s">
        <v>130</v>
      </c>
      <c r="AM2" s="1"/>
      <c r="AN2" s="1"/>
      <c r="AO2" s="1" t="s">
        <v>131</v>
      </c>
      <c r="AP2" s="1"/>
      <c r="AQ2" s="1"/>
      <c r="AR2" s="1" t="s">
        <v>132</v>
      </c>
      <c r="AS2" s="1"/>
      <c r="AT2" s="1"/>
      <c r="AU2" s="1" t="s">
        <v>133</v>
      </c>
      <c r="AV2" s="1"/>
      <c r="AW2" s="1"/>
      <c r="AX2" s="1"/>
      <c r="AY2" s="1" t="s">
        <v>134</v>
      </c>
      <c r="AZ2" s="1" t="s">
        <v>135</v>
      </c>
      <c r="BA2" s="1">
        <v>10</v>
      </c>
      <c r="BB2" s="1" t="s">
        <v>136</v>
      </c>
      <c r="BC2" s="1">
        <v>16</v>
      </c>
      <c r="BD2" s="1">
        <v>0.03</v>
      </c>
      <c r="BE2" s="4">
        <v>0.05</v>
      </c>
      <c r="BF2" s="1"/>
      <c r="BG2" s="1"/>
      <c r="BH2" s="1"/>
      <c r="BI2" s="1" t="s">
        <v>121</v>
      </c>
      <c r="BJ2" s="1"/>
      <c r="BK2" s="1" t="s">
        <v>137</v>
      </c>
      <c r="BL2" s="1" t="s">
        <v>138</v>
      </c>
      <c r="BM2" s="1" t="s">
        <v>139</v>
      </c>
      <c r="BN2" s="1" t="s">
        <v>121</v>
      </c>
      <c r="BO2" s="1" t="s">
        <v>121</v>
      </c>
      <c r="BP2" s="1"/>
      <c r="BQ2" s="1"/>
      <c r="BR2" s="1"/>
      <c r="BS2" s="1" t="s">
        <v>140</v>
      </c>
      <c r="BT2" s="1" t="s">
        <v>141</v>
      </c>
      <c r="BU2" s="1" t="s">
        <v>142</v>
      </c>
      <c r="BV2" s="1" t="s">
        <v>125</v>
      </c>
      <c r="BW2" s="1" t="s">
        <v>143</v>
      </c>
      <c r="BX2" s="1"/>
      <c r="BY2" s="1"/>
      <c r="BZ2" s="1">
        <v>24</v>
      </c>
      <c r="CA2" s="1">
        <v>1439</v>
      </c>
      <c r="CB2" s="5">
        <v>41694.863888888889</v>
      </c>
      <c r="CC2" s="1" t="s">
        <v>144</v>
      </c>
      <c r="CD2" s="1"/>
      <c r="CE2" s="1"/>
      <c r="CF2" s="1" t="s">
        <v>145</v>
      </c>
      <c r="CG2" s="1" t="s">
        <v>146</v>
      </c>
      <c r="CH2" s="1"/>
      <c r="CI2" s="1" t="s">
        <v>121</v>
      </c>
      <c r="CJ2" s="1" t="s">
        <v>147</v>
      </c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7">
        <f t="shared" ref="CY2:CY14" si="0">YEARFRAC(Z2,AA2)</f>
        <v>28.416666666666668</v>
      </c>
      <c r="CZ2" s="7">
        <f t="shared" ref="CZ2:CZ14" si="1">(COUNTIF(S2,"*")+COUNTIF(T2,"*")+COUNTIF(AE2,"*")+COUNTIF(BG2,"*"))/4</f>
        <v>0.75</v>
      </c>
      <c r="DA2" s="7">
        <f t="shared" ref="DA2:DA14" si="2">(COUNTIF(Q2,"*")+COUNTIF(I2,"*")+COUNTIF(BR2,"y*"))/3</f>
        <v>0.33333333333333331</v>
      </c>
      <c r="DB2" s="7">
        <f t="shared" ref="DB2:DB14" si="3">(COUNTIF(U2,"*")+COUNTA(BA2)+COUNTA(BB2)+COUNTA(BC2)+COUNTA(BD2)+COUNTA(BE2)+COUNTIF(BN2,"y*"))/7</f>
        <v>1</v>
      </c>
      <c r="DC2" s="7">
        <f t="shared" ref="DC2:DC14" si="4">(COUNTIF(V2,"*")+COUNTIF(BH2,"*"))/2</f>
        <v>0.5</v>
      </c>
      <c r="DD2" s="7">
        <f t="shared" ref="DD2:DD14" si="5">(COUNTIF(V2,"*")+COUNTIF(BF2,"*"))/2</f>
        <v>0.5</v>
      </c>
      <c r="DE2" s="7">
        <f t="shared" ref="DE2:DE14" si="6">COUNTIF(AZ2,"*")</f>
        <v>1</v>
      </c>
      <c r="DF2" s="7">
        <f t="shared" ref="DF2:DF14" si="7">COUNTIF(W2,"*")</f>
        <v>1</v>
      </c>
      <c r="DG2" s="7">
        <f t="shared" ref="DG2:DG14" si="8">(COUNTIF(X2,"*")+COUNTIF(BS2,"*")+COUNTIF(BT2,"*")+COUNTIF(BU2,"*")+COUNTIF(BV2,"*")+COUNTIF(BW2,"*")+COUNTIF(BX2,"*")-COUNTIF(BT2,"no*")-COUNTIF(BU2,"no*")-COUNTIF(BV2,"no*"))/7</f>
        <v>0.7142857142857143</v>
      </c>
      <c r="DH2" s="7">
        <f t="shared" ref="DH2:DH14" si="9">COUNTIF(BZ2,"*")+COUNTA(BZ2)</f>
        <v>1</v>
      </c>
      <c r="DI2" s="7">
        <f t="shared" ref="DI2:DI14" si="10">COUNTIF(Y2,"*")</f>
        <v>1</v>
      </c>
      <c r="DJ2" s="7">
        <f t="shared" ref="DJ2:DJ14" si="11">COUNTIF(BR2,"y*")</f>
        <v>0</v>
      </c>
      <c r="DK2" s="7">
        <f t="shared" ref="DK2:DK14" si="12">(COUNTIF(U2,"*")+COUNTIF(W2,"*")+COUNTIF(BO2,"y*"))/3</f>
        <v>1</v>
      </c>
      <c r="DL2" s="7">
        <f t="shared" ref="DL2:DL14" si="13">SUM(CZ2:DK2)/12</f>
        <v>0.73313492063492058</v>
      </c>
      <c r="DM2" s="1">
        <f t="shared" ref="DM2:DQ14" si="14">BA2</f>
        <v>10</v>
      </c>
      <c r="DN2" s="1" t="str">
        <f t="shared" si="14"/>
        <v>Total column</v>
      </c>
      <c r="DO2" s="1">
        <f t="shared" si="14"/>
        <v>16</v>
      </c>
      <c r="DP2" s="1">
        <f t="shared" si="14"/>
        <v>0.03</v>
      </c>
      <c r="DQ2" s="1">
        <f t="shared" si="14"/>
        <v>0.05</v>
      </c>
      <c r="DR2" s="6">
        <v>1</v>
      </c>
      <c r="DS2" s="7">
        <f t="shared" ref="DS2:DS14" si="15">COUNTIF(N2,"*")</f>
        <v>1</v>
      </c>
      <c r="DT2" s="1" t="str">
        <f t="shared" ref="DT2:DT14" si="16">N2</f>
        <v>Radiation Budget</v>
      </c>
      <c r="DU2" s="7">
        <f>SUM(CY2/30,DL2,DR2,DS2)</f>
        <v>3.6803571428571429</v>
      </c>
    </row>
    <row r="3" spans="1:125" ht="19" customHeight="1">
      <c r="A3" t="s">
        <v>115</v>
      </c>
      <c r="B3" t="s">
        <v>148</v>
      </c>
      <c r="C3" t="s">
        <v>149</v>
      </c>
      <c r="D3" t="s">
        <v>150</v>
      </c>
      <c r="E3" s="1" t="s">
        <v>151</v>
      </c>
      <c r="F3" s="1"/>
      <c r="G3" s="1"/>
      <c r="H3" s="1" t="s">
        <v>120</v>
      </c>
      <c r="I3" s="1"/>
      <c r="J3" s="1"/>
      <c r="K3" s="1" t="s">
        <v>120</v>
      </c>
      <c r="L3" s="1" t="s">
        <v>120</v>
      </c>
      <c r="M3" s="1"/>
      <c r="N3" s="1" t="s">
        <v>152</v>
      </c>
      <c r="O3" s="1" t="s">
        <v>153</v>
      </c>
      <c r="P3" s="1" t="s">
        <v>151</v>
      </c>
      <c r="Q3" s="1" t="s">
        <v>151</v>
      </c>
      <c r="R3" s="1" t="s">
        <v>151</v>
      </c>
      <c r="S3" s="1" t="s">
        <v>151</v>
      </c>
      <c r="T3" s="1" t="s">
        <v>151</v>
      </c>
      <c r="U3" s="1" t="s">
        <v>151</v>
      </c>
      <c r="V3" s="1" t="s">
        <v>151</v>
      </c>
      <c r="W3" s="1" t="s">
        <v>151</v>
      </c>
      <c r="X3" s="1" t="s">
        <v>151</v>
      </c>
      <c r="Y3" s="1" t="s">
        <v>151</v>
      </c>
      <c r="Z3" s="3">
        <v>35674</v>
      </c>
      <c r="AA3" s="3">
        <v>40513</v>
      </c>
      <c r="AB3" s="8">
        <v>40543</v>
      </c>
      <c r="AC3" s="1" t="s">
        <v>124</v>
      </c>
      <c r="AD3" s="1" t="s">
        <v>125</v>
      </c>
      <c r="AE3" s="1" t="s">
        <v>154</v>
      </c>
      <c r="AF3" s="1" t="s">
        <v>155</v>
      </c>
      <c r="AG3" s="1"/>
      <c r="AH3" s="1" t="s">
        <v>156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157</v>
      </c>
      <c r="AZ3" s="1" t="s">
        <v>135</v>
      </c>
      <c r="BA3" s="1" t="s">
        <v>158</v>
      </c>
      <c r="BB3" s="1" t="s">
        <v>159</v>
      </c>
      <c r="BC3" s="1" t="s">
        <v>160</v>
      </c>
      <c r="BD3" s="1" t="s">
        <v>161</v>
      </c>
      <c r="BE3" s="1" t="s">
        <v>162</v>
      </c>
      <c r="BF3" s="1"/>
      <c r="BG3" s="1"/>
      <c r="BH3" s="1"/>
      <c r="BI3" s="1" t="s">
        <v>120</v>
      </c>
      <c r="BJ3" s="1"/>
      <c r="BK3" s="1"/>
      <c r="BL3" s="1"/>
      <c r="BM3" s="1"/>
      <c r="BN3" s="1" t="s">
        <v>120</v>
      </c>
      <c r="BO3" s="1" t="s">
        <v>120</v>
      </c>
      <c r="BP3" s="1"/>
      <c r="BQ3" s="1"/>
      <c r="BR3" s="1"/>
      <c r="BS3" s="1" t="s">
        <v>149</v>
      </c>
      <c r="BT3" s="1" t="s">
        <v>141</v>
      </c>
      <c r="BU3" s="1" t="s">
        <v>142</v>
      </c>
      <c r="BV3" s="1" t="s">
        <v>163</v>
      </c>
      <c r="BW3" s="1" t="s">
        <v>164</v>
      </c>
      <c r="BX3" s="1"/>
      <c r="BY3" s="1"/>
      <c r="BZ3" s="1" t="s">
        <v>165</v>
      </c>
      <c r="CA3" s="1">
        <v>1440</v>
      </c>
      <c r="CB3" s="1" t="s">
        <v>166</v>
      </c>
      <c r="CC3" s="1" t="s">
        <v>167</v>
      </c>
      <c r="CD3" s="1"/>
      <c r="CE3" s="1"/>
      <c r="CF3" s="1" t="s">
        <v>145</v>
      </c>
      <c r="CG3" s="1" t="s">
        <v>146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7">
        <f t="shared" si="0"/>
        <v>13.25</v>
      </c>
      <c r="CZ3" s="7">
        <f t="shared" si="1"/>
        <v>0.75</v>
      </c>
      <c r="DA3" s="7">
        <f t="shared" si="2"/>
        <v>0.33333333333333331</v>
      </c>
      <c r="DB3" s="7">
        <f t="shared" si="3"/>
        <v>0.8571428571428571</v>
      </c>
      <c r="DC3" s="7">
        <f t="shared" si="4"/>
        <v>0.5</v>
      </c>
      <c r="DD3" s="7">
        <f t="shared" si="5"/>
        <v>0.5</v>
      </c>
      <c r="DE3" s="7">
        <f t="shared" si="6"/>
        <v>1</v>
      </c>
      <c r="DF3" s="7">
        <f t="shared" si="7"/>
        <v>1</v>
      </c>
      <c r="DG3" s="7">
        <f t="shared" si="8"/>
        <v>0.8571428571428571</v>
      </c>
      <c r="DH3" s="7">
        <f t="shared" si="9"/>
        <v>2</v>
      </c>
      <c r="DI3" s="7">
        <f t="shared" si="10"/>
        <v>1</v>
      </c>
      <c r="DJ3" s="7">
        <f t="shared" si="11"/>
        <v>0</v>
      </c>
      <c r="DK3" s="7">
        <f t="shared" si="12"/>
        <v>0.66666666666666663</v>
      </c>
      <c r="DL3" s="7">
        <f t="shared" si="13"/>
        <v>0.78869047619047616</v>
      </c>
      <c r="DM3" s="1" t="str">
        <f t="shared" si="14"/>
        <v>100 km</v>
      </c>
      <c r="DN3" s="1" t="str">
        <f t="shared" si="14"/>
        <v>total column</v>
      </c>
      <c r="DO3" s="1" t="str">
        <f t="shared" si="14"/>
        <v>monthly mean (i.e., ~30 days)</v>
      </c>
      <c r="DP3" s="1" t="str">
        <f t="shared" si="14"/>
        <v>0.03 15% over ocean; 0.05 20% over land</v>
      </c>
      <c r="DQ3" s="1" t="str">
        <f t="shared" si="14"/>
        <v>0.02 over the 13 years of mission</v>
      </c>
      <c r="DR3" s="6">
        <v>1</v>
      </c>
      <c r="DS3" s="7">
        <f t="shared" si="15"/>
        <v>1</v>
      </c>
      <c r="DT3" s="1" t="str">
        <f t="shared" si="16"/>
        <v>Aerosol Forcing In Earth's Radiation Budget; Aerosol/cloud/precipitation Interactions</v>
      </c>
      <c r="DU3" s="7">
        <f>SUM(CY3/30,DL3,DR3,DS3)</f>
        <v>3.2303571428571427</v>
      </c>
    </row>
    <row r="4" spans="1:125" ht="19" customHeight="1">
      <c r="A4" t="s">
        <v>115</v>
      </c>
      <c r="B4" t="s">
        <v>168</v>
      </c>
      <c r="C4" t="s">
        <v>169</v>
      </c>
      <c r="D4" t="s">
        <v>170</v>
      </c>
      <c r="E4" s="1" t="s">
        <v>171</v>
      </c>
      <c r="F4" s="1"/>
      <c r="G4" s="1"/>
      <c r="H4" s="1" t="s">
        <v>120</v>
      </c>
      <c r="I4" s="1"/>
      <c r="J4" s="1"/>
      <c r="K4" s="1" t="s">
        <v>120</v>
      </c>
      <c r="L4" s="1" t="s">
        <v>120</v>
      </c>
      <c r="M4" s="1"/>
      <c r="N4" s="1" t="s">
        <v>172</v>
      </c>
      <c r="O4" s="1" t="s">
        <v>173</v>
      </c>
      <c r="P4" s="1" t="s">
        <v>171</v>
      </c>
      <c r="Q4" s="1" t="s">
        <v>171</v>
      </c>
      <c r="R4" s="1" t="s">
        <v>171</v>
      </c>
      <c r="S4" s="1" t="s">
        <v>171</v>
      </c>
      <c r="T4" s="1" t="s">
        <v>171</v>
      </c>
      <c r="U4" s="1" t="s">
        <v>171</v>
      </c>
      <c r="V4" s="1" t="s">
        <v>171</v>
      </c>
      <c r="W4" s="1" t="s">
        <v>171</v>
      </c>
      <c r="X4" s="1" t="s">
        <v>171</v>
      </c>
      <c r="Y4" s="1" t="s">
        <v>171</v>
      </c>
      <c r="Z4" s="3">
        <v>38018</v>
      </c>
      <c r="AA4" s="3">
        <v>40544</v>
      </c>
      <c r="AB4" s="1"/>
      <c r="AC4" s="1" t="s">
        <v>124</v>
      </c>
      <c r="AD4" s="1" t="s">
        <v>125</v>
      </c>
      <c r="AE4" s="1" t="s">
        <v>174</v>
      </c>
      <c r="AF4" s="1" t="s">
        <v>175</v>
      </c>
      <c r="AG4" s="1"/>
      <c r="AH4" s="1" t="s">
        <v>128</v>
      </c>
      <c r="AI4" s="1" t="s">
        <v>176</v>
      </c>
      <c r="AJ4" s="1" t="s">
        <v>175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177</v>
      </c>
      <c r="AZ4" s="1" t="s">
        <v>178</v>
      </c>
      <c r="BA4" s="1" t="s">
        <v>179</v>
      </c>
      <c r="BB4" s="1" t="s">
        <v>180</v>
      </c>
      <c r="BC4" s="1" t="s">
        <v>181</v>
      </c>
      <c r="BD4" s="1">
        <v>0.15</v>
      </c>
      <c r="BE4" s="1" t="s">
        <v>180</v>
      </c>
      <c r="BF4" s="1"/>
      <c r="BG4" s="1"/>
      <c r="BH4" s="1"/>
      <c r="BI4" s="1" t="s">
        <v>120</v>
      </c>
      <c r="BJ4" s="1"/>
      <c r="BK4" s="1"/>
      <c r="BL4" s="1"/>
      <c r="BM4" s="1"/>
      <c r="BN4" s="1" t="s">
        <v>120</v>
      </c>
      <c r="BO4" s="1" t="s">
        <v>120</v>
      </c>
      <c r="BP4" s="1"/>
      <c r="BQ4" s="1"/>
      <c r="BR4" s="1"/>
      <c r="BS4" s="1" t="s">
        <v>169</v>
      </c>
      <c r="BT4" s="1" t="s">
        <v>120</v>
      </c>
      <c r="BU4" s="1" t="s">
        <v>142</v>
      </c>
      <c r="BV4" s="1" t="s">
        <v>163</v>
      </c>
      <c r="BW4" s="1" t="s">
        <v>182</v>
      </c>
      <c r="BX4" s="1"/>
      <c r="BY4" s="1"/>
      <c r="BZ4" s="1" t="s">
        <v>183</v>
      </c>
      <c r="CA4" s="1">
        <v>1441</v>
      </c>
      <c r="CB4" s="1" t="s">
        <v>166</v>
      </c>
      <c r="CC4" s="1" t="s">
        <v>184</v>
      </c>
      <c r="CD4" s="1"/>
      <c r="CE4" s="1"/>
      <c r="CF4" s="1" t="s">
        <v>145</v>
      </c>
      <c r="CG4" s="1" t="s">
        <v>146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7">
        <f t="shared" si="0"/>
        <v>6.916666666666667</v>
      </c>
      <c r="CZ4" s="7">
        <f t="shared" si="1"/>
        <v>0.75</v>
      </c>
      <c r="DA4" s="7">
        <f t="shared" si="2"/>
        <v>0.33333333333333331</v>
      </c>
      <c r="DB4" s="7">
        <f t="shared" si="3"/>
        <v>0.8571428571428571</v>
      </c>
      <c r="DC4" s="7">
        <f t="shared" si="4"/>
        <v>0.5</v>
      </c>
      <c r="DD4" s="7">
        <f t="shared" si="5"/>
        <v>0.5</v>
      </c>
      <c r="DE4" s="7">
        <f t="shared" si="6"/>
        <v>1</v>
      </c>
      <c r="DF4" s="7">
        <f t="shared" si="7"/>
        <v>1</v>
      </c>
      <c r="DG4" s="7">
        <f t="shared" si="8"/>
        <v>0.7142857142857143</v>
      </c>
      <c r="DH4" s="7">
        <f t="shared" si="9"/>
        <v>2</v>
      </c>
      <c r="DI4" s="7">
        <f t="shared" si="10"/>
        <v>1</v>
      </c>
      <c r="DJ4" s="7">
        <f t="shared" si="11"/>
        <v>0</v>
      </c>
      <c r="DK4" s="7">
        <f t="shared" si="12"/>
        <v>0.66666666666666663</v>
      </c>
      <c r="DL4" s="7">
        <f t="shared" si="13"/>
        <v>0.7767857142857143</v>
      </c>
      <c r="DM4" s="1" t="str">
        <f t="shared" si="14"/>
        <v>0.05 x 0.05 deg</v>
      </c>
      <c r="DN4" s="1" t="str">
        <f t="shared" si="14"/>
        <v>n/a</v>
      </c>
      <c r="DO4" s="1" t="str">
        <f t="shared" si="14"/>
        <v>daily, monthly</v>
      </c>
      <c r="DP4" s="1">
        <f t="shared" si="14"/>
        <v>0.15</v>
      </c>
      <c r="DQ4" s="1" t="str">
        <f t="shared" si="14"/>
        <v>n/a</v>
      </c>
      <c r="DR4" s="6">
        <v>0.8</v>
      </c>
      <c r="DS4" s="7">
        <f t="shared" si="15"/>
        <v>1</v>
      </c>
      <c r="DT4" s="1" t="str">
        <f t="shared" si="16"/>
        <v>Climate Research, Cloud-aerosol Interactions</v>
      </c>
      <c r="DU4" s="7">
        <f>SUM(CY4/30,DL4,DR4,DS4)</f>
        <v>2.8073412698412699</v>
      </c>
    </row>
    <row r="5" spans="1:125" ht="19" customHeight="1">
      <c r="A5" t="s">
        <v>115</v>
      </c>
      <c r="B5" t="s">
        <v>168</v>
      </c>
      <c r="C5" t="s">
        <v>169</v>
      </c>
      <c r="D5" t="s">
        <v>185</v>
      </c>
      <c r="E5" s="1" t="s">
        <v>171</v>
      </c>
      <c r="F5" s="1"/>
      <c r="G5" s="1"/>
      <c r="H5" s="1" t="s">
        <v>120</v>
      </c>
      <c r="I5" s="1"/>
      <c r="J5" s="1"/>
      <c r="K5" s="1" t="s">
        <v>120</v>
      </c>
      <c r="L5" s="1" t="s">
        <v>120</v>
      </c>
      <c r="M5" s="1"/>
      <c r="N5" s="1" t="s">
        <v>172</v>
      </c>
      <c r="O5" s="1" t="s">
        <v>186</v>
      </c>
      <c r="P5" s="1" t="s">
        <v>171</v>
      </c>
      <c r="Q5" s="1" t="s">
        <v>171</v>
      </c>
      <c r="R5" s="1" t="s">
        <v>171</v>
      </c>
      <c r="S5" s="1" t="s">
        <v>171</v>
      </c>
      <c r="T5" s="1" t="s">
        <v>171</v>
      </c>
      <c r="U5" s="1" t="s">
        <v>171</v>
      </c>
      <c r="V5" s="1" t="s">
        <v>171</v>
      </c>
      <c r="W5" s="1" t="s">
        <v>171</v>
      </c>
      <c r="X5" s="1" t="s">
        <v>171</v>
      </c>
      <c r="Y5" s="1" t="s">
        <v>171</v>
      </c>
      <c r="Z5" s="3">
        <v>29952</v>
      </c>
      <c r="AA5" s="3">
        <v>41974</v>
      </c>
      <c r="AB5" s="1"/>
      <c r="AC5" s="1" t="s">
        <v>124</v>
      </c>
      <c r="AD5" s="1" t="s">
        <v>125</v>
      </c>
      <c r="AE5" s="1" t="s">
        <v>187</v>
      </c>
      <c r="AF5" s="1" t="s">
        <v>188</v>
      </c>
      <c r="AG5" s="1"/>
      <c r="AH5" s="1" t="s">
        <v>128</v>
      </c>
      <c r="AI5" s="1" t="s">
        <v>189</v>
      </c>
      <c r="AJ5" s="1" t="s">
        <v>188</v>
      </c>
      <c r="AK5" s="1"/>
      <c r="AL5" s="1" t="s">
        <v>190</v>
      </c>
      <c r="AM5" s="1" t="s">
        <v>188</v>
      </c>
      <c r="AN5" s="1"/>
      <c r="AO5" s="1" t="s">
        <v>191</v>
      </c>
      <c r="AP5" s="1" t="s">
        <v>188</v>
      </c>
      <c r="AQ5" s="1"/>
      <c r="AR5" s="1" t="s">
        <v>192</v>
      </c>
      <c r="AS5" s="1" t="s">
        <v>188</v>
      </c>
      <c r="AT5" s="1"/>
      <c r="AU5" s="1" t="s">
        <v>193</v>
      </c>
      <c r="AV5" s="1" t="s">
        <v>188</v>
      </c>
      <c r="AW5" s="1"/>
      <c r="AX5" s="1"/>
      <c r="AY5" s="1" t="s">
        <v>194</v>
      </c>
      <c r="AZ5" s="1" t="s">
        <v>178</v>
      </c>
      <c r="BA5" s="1" t="s">
        <v>179</v>
      </c>
      <c r="BB5" s="1" t="s">
        <v>180</v>
      </c>
      <c r="BC5" s="1" t="s">
        <v>195</v>
      </c>
      <c r="BD5" s="1">
        <v>0.1</v>
      </c>
      <c r="BE5" s="1" t="s">
        <v>196</v>
      </c>
      <c r="BF5" s="1"/>
      <c r="BG5" s="1"/>
      <c r="BH5" s="1"/>
      <c r="BI5" s="1" t="s">
        <v>120</v>
      </c>
      <c r="BJ5" s="1"/>
      <c r="BK5" s="1"/>
      <c r="BL5" s="1"/>
      <c r="BM5" s="1"/>
      <c r="BN5" s="1" t="s">
        <v>120</v>
      </c>
      <c r="BO5" s="1" t="s">
        <v>120</v>
      </c>
      <c r="BP5" s="1"/>
      <c r="BQ5" s="1"/>
      <c r="BR5" s="1"/>
      <c r="BS5" s="1" t="s">
        <v>169</v>
      </c>
      <c r="BT5" s="1" t="s">
        <v>120</v>
      </c>
      <c r="BU5" s="1" t="s">
        <v>142</v>
      </c>
      <c r="BV5" s="1" t="s">
        <v>163</v>
      </c>
      <c r="BW5" s="1" t="s">
        <v>182</v>
      </c>
      <c r="BX5" s="1"/>
      <c r="BY5" s="1"/>
      <c r="BZ5" s="1"/>
      <c r="CA5" s="1">
        <v>1442</v>
      </c>
      <c r="CB5" s="1" t="s">
        <v>166</v>
      </c>
      <c r="CC5" s="1" t="s">
        <v>197</v>
      </c>
      <c r="CD5" s="1"/>
      <c r="CE5" s="1"/>
      <c r="CF5" s="1" t="s">
        <v>145</v>
      </c>
      <c r="CG5" s="1" t="s">
        <v>146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7">
        <f t="shared" si="0"/>
        <v>32.916666666666664</v>
      </c>
      <c r="CZ5" s="7">
        <f t="shared" si="1"/>
        <v>0.75</v>
      </c>
      <c r="DA5" s="7">
        <f t="shared" si="2"/>
        <v>0.33333333333333331</v>
      </c>
      <c r="DB5" s="7">
        <f t="shared" si="3"/>
        <v>0.8571428571428571</v>
      </c>
      <c r="DC5" s="7">
        <f t="shared" si="4"/>
        <v>0.5</v>
      </c>
      <c r="DD5" s="7">
        <f t="shared" si="5"/>
        <v>0.5</v>
      </c>
      <c r="DE5" s="7">
        <f t="shared" si="6"/>
        <v>1</v>
      </c>
      <c r="DF5" s="7">
        <f t="shared" si="7"/>
        <v>1</v>
      </c>
      <c r="DG5" s="7">
        <f t="shared" si="8"/>
        <v>0.7142857142857143</v>
      </c>
      <c r="DH5" s="7">
        <f t="shared" si="9"/>
        <v>0</v>
      </c>
      <c r="DI5" s="7">
        <f t="shared" si="10"/>
        <v>1</v>
      </c>
      <c r="DJ5" s="7">
        <f t="shared" si="11"/>
        <v>0</v>
      </c>
      <c r="DK5" s="7">
        <f t="shared" si="12"/>
        <v>0.66666666666666663</v>
      </c>
      <c r="DL5" s="7">
        <f t="shared" si="13"/>
        <v>0.61011904761904756</v>
      </c>
      <c r="DM5" s="1" t="str">
        <f t="shared" si="14"/>
        <v>0.05 x 0.05 deg</v>
      </c>
      <c r="DN5" s="1" t="str">
        <f t="shared" si="14"/>
        <v>n/a</v>
      </c>
      <c r="DO5" s="1" t="str">
        <f t="shared" si="14"/>
        <v>monthly</v>
      </c>
      <c r="DP5" s="1">
        <f t="shared" si="14"/>
        <v>0.1</v>
      </c>
      <c r="DQ5" s="1" t="str">
        <f t="shared" si="14"/>
        <v>&lt; 0.2/decade</v>
      </c>
      <c r="DR5" s="6">
        <v>1</v>
      </c>
      <c r="DS5" s="7">
        <f t="shared" si="15"/>
        <v>1</v>
      </c>
      <c r="DT5" s="1" t="str">
        <f t="shared" si="16"/>
        <v>Climate Research, Cloud-aerosol Interactions</v>
      </c>
      <c r="DU5" s="7">
        <f>SUM(CY5/30,DL5,DR5,DS5)</f>
        <v>3.7073412698412698</v>
      </c>
    </row>
    <row r="6" spans="1:125" ht="19" customHeight="1">
      <c r="A6" t="s">
        <v>198</v>
      </c>
      <c r="B6" t="s">
        <v>199</v>
      </c>
      <c r="C6" t="s">
        <v>200</v>
      </c>
      <c r="E6" s="1" t="s">
        <v>201</v>
      </c>
      <c r="F6" s="1"/>
      <c r="G6" s="1"/>
      <c r="H6" s="1" t="s">
        <v>120</v>
      </c>
      <c r="I6" s="1"/>
      <c r="J6" s="1"/>
      <c r="K6" s="1" t="s">
        <v>121</v>
      </c>
      <c r="L6" s="1" t="s">
        <v>120</v>
      </c>
      <c r="M6" s="1"/>
      <c r="N6" s="1" t="s">
        <v>202</v>
      </c>
      <c r="O6" s="1" t="s">
        <v>203</v>
      </c>
      <c r="P6" s="1" t="s">
        <v>201</v>
      </c>
      <c r="Q6" s="1" t="s">
        <v>201</v>
      </c>
      <c r="R6" s="1" t="s">
        <v>201</v>
      </c>
      <c r="S6" s="1" t="s">
        <v>125</v>
      </c>
      <c r="T6" s="1" t="s">
        <v>125</v>
      </c>
      <c r="U6" s="1" t="s">
        <v>201</v>
      </c>
      <c r="V6" s="1" t="s">
        <v>125</v>
      </c>
      <c r="W6" s="1" t="s">
        <v>201</v>
      </c>
      <c r="X6" s="1" t="s">
        <v>201</v>
      </c>
      <c r="Y6" s="1" t="s">
        <v>201</v>
      </c>
      <c r="Z6" s="3">
        <v>37165</v>
      </c>
      <c r="AA6" s="3"/>
      <c r="AB6" s="1"/>
      <c r="AC6" s="1" t="s">
        <v>204</v>
      </c>
      <c r="AD6" s="1" t="s">
        <v>125</v>
      </c>
      <c r="AE6" s="1" t="s">
        <v>205</v>
      </c>
      <c r="AF6" s="1" t="s">
        <v>206</v>
      </c>
      <c r="AG6" s="1"/>
      <c r="AH6" s="1" t="s">
        <v>156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 t="s">
        <v>207</v>
      </c>
      <c r="AZ6" s="1" t="s">
        <v>135</v>
      </c>
      <c r="BA6" s="1" t="s">
        <v>208</v>
      </c>
      <c r="BB6" s="1" t="s">
        <v>209</v>
      </c>
      <c r="BC6" s="1"/>
      <c r="BD6" s="1"/>
      <c r="BE6" s="1" t="s">
        <v>210</v>
      </c>
      <c r="BF6" s="1"/>
      <c r="BG6" s="1"/>
      <c r="BH6" s="1"/>
      <c r="BI6" s="1" t="s">
        <v>120</v>
      </c>
      <c r="BJ6" s="1"/>
      <c r="BK6" s="1"/>
      <c r="BL6" s="1"/>
      <c r="BM6" s="1"/>
      <c r="BN6" s="1" t="s">
        <v>121</v>
      </c>
      <c r="BO6" s="1" t="s">
        <v>121</v>
      </c>
      <c r="BP6" s="1"/>
      <c r="BQ6" s="1"/>
      <c r="BR6" s="1"/>
      <c r="BS6" s="1" t="s">
        <v>211</v>
      </c>
      <c r="BT6" s="1" t="s">
        <v>141</v>
      </c>
      <c r="BU6" s="1" t="s">
        <v>212</v>
      </c>
      <c r="BV6" s="1" t="s">
        <v>163</v>
      </c>
      <c r="BW6" s="9" t="s">
        <v>213</v>
      </c>
      <c r="BX6" s="1"/>
      <c r="BY6" s="1"/>
      <c r="BZ6" s="1"/>
      <c r="CA6" s="1">
        <v>1443</v>
      </c>
      <c r="CB6" s="1" t="s">
        <v>166</v>
      </c>
      <c r="CC6" s="1" t="s">
        <v>214</v>
      </c>
      <c r="CD6" s="1"/>
      <c r="CE6" s="1"/>
      <c r="CF6" s="1" t="s">
        <v>145</v>
      </c>
      <c r="CG6" s="1" t="s">
        <v>146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7"/>
      <c r="CZ6" s="7">
        <f t="shared" si="1"/>
        <v>0.75</v>
      </c>
      <c r="DA6" s="7">
        <f t="shared" si="2"/>
        <v>0.33333333333333331</v>
      </c>
      <c r="DB6" s="7">
        <f t="shared" si="3"/>
        <v>0.7142857142857143</v>
      </c>
      <c r="DC6" s="7">
        <f t="shared" si="4"/>
        <v>0.5</v>
      </c>
      <c r="DD6" s="7">
        <f t="shared" si="5"/>
        <v>0.5</v>
      </c>
      <c r="DE6" s="7">
        <f t="shared" si="6"/>
        <v>1</v>
      </c>
      <c r="DF6" s="7">
        <f t="shared" si="7"/>
        <v>1</v>
      </c>
      <c r="DG6" s="7">
        <f t="shared" si="8"/>
        <v>0.8571428571428571</v>
      </c>
      <c r="DH6" s="7">
        <f t="shared" si="9"/>
        <v>0</v>
      </c>
      <c r="DI6" s="7">
        <f t="shared" si="10"/>
        <v>1</v>
      </c>
      <c r="DJ6" s="7">
        <f t="shared" si="11"/>
        <v>0</v>
      </c>
      <c r="DK6" s="7">
        <f t="shared" si="12"/>
        <v>1</v>
      </c>
      <c r="DL6" s="7">
        <f t="shared" si="13"/>
        <v>0.63789682539682535</v>
      </c>
      <c r="DM6" s="1" t="str">
        <f t="shared" si="14"/>
        <v>local</v>
      </c>
      <c r="DN6" s="1" t="str">
        <f t="shared" si="14"/>
        <v>1.5 km</v>
      </c>
      <c r="DO6" s="1">
        <f t="shared" si="14"/>
        <v>0</v>
      </c>
      <c r="DP6" s="1">
        <f t="shared" si="14"/>
        <v>0</v>
      </c>
      <c r="DQ6" s="1" t="str">
        <f t="shared" si="14"/>
        <v>Information available at: http://osirus.usask.ca/?q=node/244</v>
      </c>
      <c r="DR6" s="6">
        <v>0.4</v>
      </c>
      <c r="DS6" s="7">
        <f t="shared" si="15"/>
        <v>1</v>
      </c>
      <c r="DT6" s="1" t="str">
        <f t="shared" si="16"/>
        <v>Sparc Data Initiative, Esa Climate Change Initiative,</v>
      </c>
      <c r="DU6" s="7">
        <f>SUM(CY6/30,DL6,DR6,DS6)</f>
        <v>2.0378968253968255</v>
      </c>
    </row>
    <row r="7" spans="1:125" ht="19" customHeight="1">
      <c r="A7" t="s">
        <v>115</v>
      </c>
      <c r="E7" s="1" t="s">
        <v>215</v>
      </c>
      <c r="F7" s="1"/>
      <c r="G7" s="1"/>
      <c r="H7" s="1" t="s">
        <v>120</v>
      </c>
      <c r="I7" s="1"/>
      <c r="J7" s="1"/>
      <c r="K7" s="1" t="s">
        <v>120</v>
      </c>
      <c r="L7" s="1" t="s">
        <v>120</v>
      </c>
      <c r="M7" s="1"/>
      <c r="N7" s="1"/>
      <c r="O7" s="1" t="s">
        <v>216</v>
      </c>
      <c r="P7" s="1" t="s">
        <v>215</v>
      </c>
      <c r="Q7" s="1" t="s">
        <v>215</v>
      </c>
      <c r="R7" s="1" t="s">
        <v>215</v>
      </c>
      <c r="S7" s="1" t="s">
        <v>215</v>
      </c>
      <c r="T7" s="1" t="s">
        <v>215</v>
      </c>
      <c r="U7" s="1" t="s">
        <v>215</v>
      </c>
      <c r="V7" s="1" t="s">
        <v>215</v>
      </c>
      <c r="W7" s="1" t="s">
        <v>215</v>
      </c>
      <c r="X7" s="1" t="s">
        <v>215</v>
      </c>
      <c r="Y7" s="1" t="s">
        <v>215</v>
      </c>
      <c r="Z7" s="10">
        <v>42736</v>
      </c>
      <c r="AA7" s="3">
        <v>44562</v>
      </c>
      <c r="AB7" s="1"/>
      <c r="AC7" s="1" t="s">
        <v>204</v>
      </c>
      <c r="AD7" s="1" t="s">
        <v>125</v>
      </c>
      <c r="AE7" s="1" t="s">
        <v>217</v>
      </c>
      <c r="AF7" s="1" t="s">
        <v>218</v>
      </c>
      <c r="AG7" s="1"/>
      <c r="AH7" s="1" t="s">
        <v>156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 t="s">
        <v>219</v>
      </c>
      <c r="AZ7" s="1" t="s">
        <v>135</v>
      </c>
      <c r="BA7" s="1" t="s">
        <v>220</v>
      </c>
      <c r="BB7" s="1" t="s">
        <v>221</v>
      </c>
      <c r="BC7" s="1" t="s">
        <v>222</v>
      </c>
      <c r="BD7" s="9" t="s">
        <v>223</v>
      </c>
      <c r="BE7" s="1" t="s">
        <v>224</v>
      </c>
      <c r="BF7" s="1"/>
      <c r="BG7" s="1"/>
      <c r="BH7" s="1"/>
      <c r="BI7" s="1" t="s">
        <v>120</v>
      </c>
      <c r="BJ7" s="1"/>
      <c r="BK7" s="1"/>
      <c r="BL7" s="1"/>
      <c r="BM7" s="1"/>
      <c r="BN7" s="1" t="s">
        <v>120</v>
      </c>
      <c r="BO7" s="1" t="s">
        <v>120</v>
      </c>
      <c r="BP7" s="1"/>
      <c r="BQ7" s="1"/>
      <c r="BR7" s="1"/>
      <c r="BS7" s="1"/>
      <c r="BT7" s="1" t="s">
        <v>141</v>
      </c>
      <c r="BU7" s="1" t="s">
        <v>125</v>
      </c>
      <c r="BV7" s="1" t="s">
        <v>163</v>
      </c>
      <c r="BW7" s="1"/>
      <c r="BX7" s="1"/>
      <c r="BY7" s="1"/>
      <c r="BZ7" s="1"/>
      <c r="CA7" s="5">
        <v>37969</v>
      </c>
      <c r="CB7" s="1" t="s">
        <v>166</v>
      </c>
      <c r="CC7" s="1" t="s">
        <v>225</v>
      </c>
      <c r="CD7" s="1"/>
      <c r="CE7" s="1"/>
      <c r="CF7" s="1" t="s">
        <v>226</v>
      </c>
      <c r="CG7" s="1" t="s">
        <v>146</v>
      </c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7">
        <f t="shared" si="0"/>
        <v>5</v>
      </c>
      <c r="CZ7" s="7">
        <f t="shared" si="1"/>
        <v>0.75</v>
      </c>
      <c r="DA7" s="7">
        <f t="shared" si="2"/>
        <v>0.33333333333333331</v>
      </c>
      <c r="DB7" s="7">
        <f t="shared" si="3"/>
        <v>0.8571428571428571</v>
      </c>
      <c r="DC7" s="7">
        <f t="shared" si="4"/>
        <v>0.5</v>
      </c>
      <c r="DD7" s="7">
        <f t="shared" si="5"/>
        <v>0.5</v>
      </c>
      <c r="DE7" s="7">
        <f t="shared" si="6"/>
        <v>1</v>
      </c>
      <c r="DF7" s="7">
        <f t="shared" si="7"/>
        <v>1</v>
      </c>
      <c r="DG7" s="7">
        <f t="shared" si="8"/>
        <v>0.42857142857142855</v>
      </c>
      <c r="DH7" s="7">
        <f t="shared" si="9"/>
        <v>0</v>
      </c>
      <c r="DI7" s="7">
        <f t="shared" si="10"/>
        <v>1</v>
      </c>
      <c r="DJ7" s="7">
        <f t="shared" si="11"/>
        <v>0</v>
      </c>
      <c r="DK7" s="7">
        <f t="shared" si="12"/>
        <v>0.66666666666666663</v>
      </c>
      <c r="DL7" s="7">
        <f t="shared" si="13"/>
        <v>0.58630952380952384</v>
      </c>
      <c r="DM7" s="1" t="str">
        <f t="shared" si="14"/>
        <v>1km</v>
      </c>
      <c r="DN7" s="1" t="str">
        <f t="shared" si="14"/>
        <v>N/A</v>
      </c>
      <c r="DO7" s="1" t="str">
        <f t="shared" si="14"/>
        <v>2days</v>
      </c>
      <c r="DP7" s="1" t="str">
        <f t="shared" si="14"/>
        <v>Standard accuracy:_x000D_0.1 (scene ta_670,865)_x000D__x000D_Target accuracy:_x000D_0.05 (Scene ta_670865)</v>
      </c>
      <c r="DQ7" s="1" t="str">
        <f t="shared" si="14"/>
        <v>TBD</v>
      </c>
      <c r="DR7" s="6">
        <v>0.8</v>
      </c>
      <c r="DS7" s="7">
        <f t="shared" si="15"/>
        <v>0</v>
      </c>
      <c r="DT7" s="1">
        <f t="shared" si="16"/>
        <v>0</v>
      </c>
      <c r="DU7" s="7">
        <f>SUM(CY7/30,DL7,DR7,DS7)</f>
        <v>1.5529761904761905</v>
      </c>
    </row>
    <row r="8" spans="1:125" ht="19" customHeight="1">
      <c r="A8" t="s">
        <v>198</v>
      </c>
      <c r="B8" t="s">
        <v>227</v>
      </c>
      <c r="C8" t="s">
        <v>228</v>
      </c>
      <c r="D8" t="s">
        <v>229</v>
      </c>
      <c r="E8" s="1" t="s">
        <v>215</v>
      </c>
      <c r="F8" s="1"/>
      <c r="G8" s="1"/>
      <c r="H8" s="1" t="s">
        <v>120</v>
      </c>
      <c r="I8" s="1"/>
      <c r="J8" s="1"/>
      <c r="K8" s="1" t="s">
        <v>120</v>
      </c>
      <c r="L8" s="1" t="s">
        <v>120</v>
      </c>
      <c r="M8" s="1"/>
      <c r="N8" s="1" t="s">
        <v>230</v>
      </c>
      <c r="O8" s="1" t="s">
        <v>231</v>
      </c>
      <c r="P8" s="1" t="s">
        <v>215</v>
      </c>
      <c r="Q8" s="1" t="s">
        <v>215</v>
      </c>
      <c r="R8" s="1" t="s">
        <v>215</v>
      </c>
      <c r="S8" s="1" t="s">
        <v>215</v>
      </c>
      <c r="T8" s="1" t="s">
        <v>215</v>
      </c>
      <c r="U8" s="1" t="s">
        <v>215</v>
      </c>
      <c r="V8" s="1" t="s">
        <v>215</v>
      </c>
      <c r="W8" s="1" t="s">
        <v>215</v>
      </c>
      <c r="X8" s="1" t="s">
        <v>215</v>
      </c>
      <c r="Y8" s="1" t="s">
        <v>215</v>
      </c>
      <c r="Z8" s="10">
        <v>42736</v>
      </c>
      <c r="AA8" s="3">
        <v>44562</v>
      </c>
      <c r="AB8" s="1"/>
      <c r="AC8" s="1" t="s">
        <v>204</v>
      </c>
      <c r="AD8" s="1" t="s">
        <v>125</v>
      </c>
      <c r="AE8" s="1" t="s">
        <v>217</v>
      </c>
      <c r="AF8" s="1" t="s">
        <v>218</v>
      </c>
      <c r="AG8" s="1"/>
      <c r="AH8" s="1" t="s">
        <v>156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 t="s">
        <v>219</v>
      </c>
      <c r="AZ8" s="1" t="s">
        <v>135</v>
      </c>
      <c r="BA8" s="1" t="s">
        <v>220</v>
      </c>
      <c r="BB8" s="1" t="s">
        <v>221</v>
      </c>
      <c r="BC8" s="1" t="s">
        <v>222</v>
      </c>
      <c r="BD8" s="9" t="s">
        <v>232</v>
      </c>
      <c r="BE8" s="1" t="s">
        <v>224</v>
      </c>
      <c r="BF8" s="1"/>
      <c r="BG8" s="1"/>
      <c r="BH8" s="1"/>
      <c r="BI8" s="1" t="s">
        <v>120</v>
      </c>
      <c r="BJ8" s="1"/>
      <c r="BK8" s="1"/>
      <c r="BL8" s="1"/>
      <c r="BM8" s="1"/>
      <c r="BN8" s="1" t="s">
        <v>120</v>
      </c>
      <c r="BO8" s="1" t="s">
        <v>120</v>
      </c>
      <c r="BP8" s="1"/>
      <c r="BQ8" s="1"/>
      <c r="BR8" s="1"/>
      <c r="BS8" s="1"/>
      <c r="BT8" s="1" t="s">
        <v>141</v>
      </c>
      <c r="BU8" s="1" t="s">
        <v>125</v>
      </c>
      <c r="BV8" s="1" t="s">
        <v>163</v>
      </c>
      <c r="BW8" s="1"/>
      <c r="BX8" s="1"/>
      <c r="BY8" s="1"/>
      <c r="BZ8" s="1"/>
      <c r="CA8" s="1">
        <v>1445</v>
      </c>
      <c r="CB8" s="5">
        <v>41694.863888888889</v>
      </c>
      <c r="CC8" s="1" t="s">
        <v>233</v>
      </c>
      <c r="CD8" s="1"/>
      <c r="CE8" s="1"/>
      <c r="CF8" s="1" t="s">
        <v>234</v>
      </c>
      <c r="CG8" s="1" t="s">
        <v>146</v>
      </c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7">
        <f t="shared" si="0"/>
        <v>5</v>
      </c>
      <c r="CZ8" s="7">
        <f t="shared" si="1"/>
        <v>0.75</v>
      </c>
      <c r="DA8" s="7">
        <f t="shared" si="2"/>
        <v>0.33333333333333331</v>
      </c>
      <c r="DB8" s="7">
        <f t="shared" si="3"/>
        <v>0.8571428571428571</v>
      </c>
      <c r="DC8" s="7">
        <f t="shared" si="4"/>
        <v>0.5</v>
      </c>
      <c r="DD8" s="7">
        <f t="shared" si="5"/>
        <v>0.5</v>
      </c>
      <c r="DE8" s="7">
        <f t="shared" si="6"/>
        <v>1</v>
      </c>
      <c r="DF8" s="7">
        <f t="shared" si="7"/>
        <v>1</v>
      </c>
      <c r="DG8" s="7">
        <f t="shared" si="8"/>
        <v>0.42857142857142855</v>
      </c>
      <c r="DH8" s="7">
        <f t="shared" si="9"/>
        <v>0</v>
      </c>
      <c r="DI8" s="7">
        <f t="shared" si="10"/>
        <v>1</v>
      </c>
      <c r="DJ8" s="7">
        <f t="shared" si="11"/>
        <v>0</v>
      </c>
      <c r="DK8" s="7">
        <f t="shared" si="12"/>
        <v>0.66666666666666663</v>
      </c>
      <c r="DL8" s="7">
        <f t="shared" si="13"/>
        <v>0.58630952380952384</v>
      </c>
      <c r="DM8" s="1" t="str">
        <f t="shared" si="14"/>
        <v>1km</v>
      </c>
      <c r="DN8" s="1" t="str">
        <f t="shared" si="14"/>
        <v>N/A</v>
      </c>
      <c r="DO8" s="1" t="str">
        <f t="shared" si="14"/>
        <v>2days</v>
      </c>
      <c r="DP8" s="1" t="str">
        <f t="shared" si="14"/>
        <v>Standard accuracy_x000D_0.15(scene ta_380)_x000D__x000D_Target accuracy:_x000D_0.1(scene ta_380)</v>
      </c>
      <c r="DQ8" s="1" t="str">
        <f t="shared" si="14"/>
        <v>TBD</v>
      </c>
      <c r="DR8" s="6">
        <v>0.8</v>
      </c>
      <c r="DS8" s="7">
        <f t="shared" si="15"/>
        <v>1</v>
      </c>
      <c r="DT8" s="1" t="str">
        <f t="shared" si="16"/>
        <v>Input Modelling</v>
      </c>
      <c r="DU8" s="7">
        <f>SUM(CY8/30,DL8,DR8,DS8)</f>
        <v>2.5529761904761905</v>
      </c>
    </row>
    <row r="9" spans="1:125" ht="19" customHeight="1">
      <c r="A9" t="s">
        <v>198</v>
      </c>
      <c r="B9" t="s">
        <v>227</v>
      </c>
      <c r="C9" t="s">
        <v>228</v>
      </c>
      <c r="D9" t="s">
        <v>229</v>
      </c>
      <c r="E9" s="1" t="s">
        <v>215</v>
      </c>
      <c r="F9" s="1"/>
      <c r="G9" s="1"/>
      <c r="H9" s="1" t="s">
        <v>120</v>
      </c>
      <c r="I9" s="1"/>
      <c r="J9" s="1"/>
      <c r="K9" s="1" t="s">
        <v>120</v>
      </c>
      <c r="L9" s="1" t="s">
        <v>120</v>
      </c>
      <c r="M9" s="1"/>
      <c r="N9" s="1" t="s">
        <v>230</v>
      </c>
      <c r="O9" s="1" t="s">
        <v>235</v>
      </c>
      <c r="P9" s="1" t="s">
        <v>215</v>
      </c>
      <c r="Q9" s="1" t="s">
        <v>215</v>
      </c>
      <c r="R9" s="1" t="s">
        <v>215</v>
      </c>
      <c r="S9" s="1" t="s">
        <v>215</v>
      </c>
      <c r="T9" s="1" t="s">
        <v>215</v>
      </c>
      <c r="U9" s="1" t="s">
        <v>215</v>
      </c>
      <c r="V9" s="1" t="s">
        <v>215</v>
      </c>
      <c r="W9" s="1" t="s">
        <v>215</v>
      </c>
      <c r="X9" s="1" t="s">
        <v>215</v>
      </c>
      <c r="Y9" s="1" t="s">
        <v>215</v>
      </c>
      <c r="Z9" s="10">
        <v>42736</v>
      </c>
      <c r="AA9" s="3">
        <v>44562</v>
      </c>
      <c r="AB9" s="1"/>
      <c r="AC9" s="1" t="s">
        <v>204</v>
      </c>
      <c r="AD9" s="1" t="s">
        <v>125</v>
      </c>
      <c r="AE9" s="1" t="s">
        <v>217</v>
      </c>
      <c r="AF9" s="1" t="s">
        <v>218</v>
      </c>
      <c r="AG9" s="1"/>
      <c r="AH9" s="1" t="s">
        <v>156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 t="s">
        <v>219</v>
      </c>
      <c r="AZ9" s="1" t="s">
        <v>135</v>
      </c>
      <c r="BA9" s="1" t="s">
        <v>220</v>
      </c>
      <c r="BB9" s="1" t="s">
        <v>221</v>
      </c>
      <c r="BC9" s="1" t="s">
        <v>222</v>
      </c>
      <c r="BD9" s="9" t="s">
        <v>236</v>
      </c>
      <c r="BE9" s="1" t="s">
        <v>224</v>
      </c>
      <c r="BF9" s="1"/>
      <c r="BG9" s="1"/>
      <c r="BH9" s="1"/>
      <c r="BI9" s="1" t="s">
        <v>120</v>
      </c>
      <c r="BJ9" s="1"/>
      <c r="BK9" s="1"/>
      <c r="BL9" s="1"/>
      <c r="BM9" s="1"/>
      <c r="BN9" s="1" t="s">
        <v>120</v>
      </c>
      <c r="BO9" s="1" t="s">
        <v>120</v>
      </c>
      <c r="BP9" s="1"/>
      <c r="BQ9" s="1"/>
      <c r="BR9" s="1"/>
      <c r="BS9" s="1"/>
      <c r="BT9" s="1" t="s">
        <v>141</v>
      </c>
      <c r="BU9" s="1" t="s">
        <v>125</v>
      </c>
      <c r="BV9" s="1" t="s">
        <v>163</v>
      </c>
      <c r="BW9" s="1"/>
      <c r="BX9" s="1"/>
      <c r="BY9" s="1"/>
      <c r="BZ9" s="1"/>
      <c r="CA9" s="1">
        <v>1446</v>
      </c>
      <c r="CB9" s="5">
        <v>41694.863888888889</v>
      </c>
      <c r="CC9" s="1" t="s">
        <v>237</v>
      </c>
      <c r="CD9" s="1"/>
      <c r="CE9" s="1"/>
      <c r="CF9" s="1" t="s">
        <v>234</v>
      </c>
      <c r="CG9" s="1" t="s">
        <v>146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7">
        <f t="shared" si="0"/>
        <v>5</v>
      </c>
      <c r="CZ9" s="7">
        <f t="shared" si="1"/>
        <v>0.75</v>
      </c>
      <c r="DA9" s="7">
        <f t="shared" si="2"/>
        <v>0.33333333333333331</v>
      </c>
      <c r="DB9" s="7">
        <f t="shared" si="3"/>
        <v>0.8571428571428571</v>
      </c>
      <c r="DC9" s="7">
        <f t="shared" si="4"/>
        <v>0.5</v>
      </c>
      <c r="DD9" s="7">
        <f t="shared" si="5"/>
        <v>0.5</v>
      </c>
      <c r="DE9" s="7">
        <f t="shared" si="6"/>
        <v>1</v>
      </c>
      <c r="DF9" s="7">
        <f t="shared" si="7"/>
        <v>1</v>
      </c>
      <c r="DG9" s="7">
        <f t="shared" si="8"/>
        <v>0.42857142857142855</v>
      </c>
      <c r="DH9" s="7">
        <f t="shared" si="9"/>
        <v>0</v>
      </c>
      <c r="DI9" s="7">
        <f t="shared" si="10"/>
        <v>1</v>
      </c>
      <c r="DJ9" s="7">
        <f t="shared" si="11"/>
        <v>0</v>
      </c>
      <c r="DK9" s="7">
        <f t="shared" si="12"/>
        <v>0.66666666666666663</v>
      </c>
      <c r="DL9" s="7">
        <f t="shared" si="13"/>
        <v>0.58630952380952384</v>
      </c>
      <c r="DM9" s="1" t="str">
        <f t="shared" si="14"/>
        <v>1km</v>
      </c>
      <c r="DN9" s="1" t="str">
        <f t="shared" si="14"/>
        <v>N/A</v>
      </c>
      <c r="DO9" s="1" t="str">
        <f t="shared" si="14"/>
        <v>2days</v>
      </c>
      <c r="DP9" s="1" t="str">
        <f t="shared" si="14"/>
        <v>Standard accuracy:_x000D_0.15(scene ta_670865)_x000D__x000D_Target accuracy:_x000D_0.1(scene ta_670865)</v>
      </c>
      <c r="DQ9" s="1" t="str">
        <f t="shared" si="14"/>
        <v>TBD</v>
      </c>
      <c r="DR9" s="6">
        <v>0.8</v>
      </c>
      <c r="DS9" s="7">
        <f t="shared" si="15"/>
        <v>1</v>
      </c>
      <c r="DT9" s="1" t="str">
        <f t="shared" si="16"/>
        <v>Input Modelling</v>
      </c>
      <c r="DU9" s="7">
        <f>SUM(CY9/30,DL9,DR9,DS9)</f>
        <v>2.5529761904761905</v>
      </c>
    </row>
    <row r="10" spans="1:125" ht="19" customHeight="1">
      <c r="A10" t="s">
        <v>115</v>
      </c>
      <c r="B10" t="s">
        <v>238</v>
      </c>
      <c r="C10" t="s">
        <v>239</v>
      </c>
      <c r="D10" t="s">
        <v>120</v>
      </c>
      <c r="E10" s="1" t="s">
        <v>240</v>
      </c>
      <c r="F10" s="1"/>
      <c r="G10" s="1"/>
      <c r="H10" s="1" t="s">
        <v>120</v>
      </c>
      <c r="I10" s="1"/>
      <c r="J10" s="1"/>
      <c r="K10" s="1" t="s">
        <v>120</v>
      </c>
      <c r="L10" s="1" t="s">
        <v>120</v>
      </c>
      <c r="M10" s="1"/>
      <c r="N10" s="1" t="s">
        <v>241</v>
      </c>
      <c r="O10" s="1" t="s">
        <v>242</v>
      </c>
      <c r="P10" s="1" t="s">
        <v>243</v>
      </c>
      <c r="Q10" s="1" t="s">
        <v>240</v>
      </c>
      <c r="R10" s="1" t="s">
        <v>244</v>
      </c>
      <c r="S10" s="1" t="s">
        <v>244</v>
      </c>
      <c r="T10" s="1" t="s">
        <v>171</v>
      </c>
      <c r="U10" s="1" t="s">
        <v>244</v>
      </c>
      <c r="V10" s="1" t="s">
        <v>244</v>
      </c>
      <c r="W10" s="1" t="s">
        <v>245</v>
      </c>
      <c r="X10" s="1" t="s">
        <v>243</v>
      </c>
      <c r="Y10" s="1" t="s">
        <v>243</v>
      </c>
      <c r="Z10" s="3">
        <v>34820</v>
      </c>
      <c r="AA10" s="3">
        <v>41000</v>
      </c>
      <c r="AB10" s="1"/>
      <c r="AC10" s="1" t="s">
        <v>124</v>
      </c>
      <c r="AD10" s="1" t="s">
        <v>125</v>
      </c>
      <c r="AE10" s="1" t="s">
        <v>246</v>
      </c>
      <c r="AF10" s="1" t="s">
        <v>247</v>
      </c>
      <c r="AG10" s="1"/>
      <c r="AH10" s="1" t="s">
        <v>128</v>
      </c>
      <c r="AI10" s="1" t="s">
        <v>248</v>
      </c>
      <c r="AJ10" s="1" t="s">
        <v>249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 t="s">
        <v>250</v>
      </c>
      <c r="AZ10" s="1" t="s">
        <v>135</v>
      </c>
      <c r="BA10" s="1" t="s">
        <v>251</v>
      </c>
      <c r="BB10" s="1" t="s">
        <v>180</v>
      </c>
      <c r="BC10" s="1" t="s">
        <v>252</v>
      </c>
      <c r="BD10" s="1" t="s">
        <v>253</v>
      </c>
      <c r="BE10" s="1" t="s">
        <v>254</v>
      </c>
      <c r="BF10" s="1"/>
      <c r="BG10" s="1"/>
      <c r="BH10" s="1"/>
      <c r="BI10" s="1" t="s">
        <v>120</v>
      </c>
      <c r="BJ10" s="1"/>
      <c r="BK10" s="1"/>
      <c r="BL10" s="1"/>
      <c r="BM10" s="1"/>
      <c r="BN10" s="1" t="s">
        <v>120</v>
      </c>
      <c r="BO10" s="1" t="s">
        <v>120</v>
      </c>
      <c r="BP10" s="1"/>
      <c r="BQ10" s="1"/>
      <c r="BR10" s="1"/>
      <c r="BS10" s="1"/>
      <c r="BT10" s="1" t="s">
        <v>255</v>
      </c>
      <c r="BU10" s="1" t="s">
        <v>125</v>
      </c>
      <c r="BV10" s="1" t="s">
        <v>163</v>
      </c>
      <c r="BW10" s="1"/>
      <c r="BX10" s="1"/>
      <c r="BY10" s="1"/>
      <c r="BZ10" s="1"/>
      <c r="CA10" s="1">
        <v>1447</v>
      </c>
      <c r="CB10" s="5">
        <v>41694.863888888889</v>
      </c>
      <c r="CC10" s="1" t="s">
        <v>256</v>
      </c>
      <c r="CD10" s="1"/>
      <c r="CE10" s="1"/>
      <c r="CF10" s="1" t="s">
        <v>145</v>
      </c>
      <c r="CG10" s="1" t="s">
        <v>146</v>
      </c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7">
        <f t="shared" si="0"/>
        <v>16.916666666666668</v>
      </c>
      <c r="CZ10" s="7">
        <f t="shared" si="1"/>
        <v>0.75</v>
      </c>
      <c r="DA10" s="7">
        <f t="shared" si="2"/>
        <v>0.33333333333333331</v>
      </c>
      <c r="DB10" s="7">
        <f t="shared" si="3"/>
        <v>0.8571428571428571</v>
      </c>
      <c r="DC10" s="7">
        <f t="shared" si="4"/>
        <v>0.5</v>
      </c>
      <c r="DD10" s="7">
        <f t="shared" si="5"/>
        <v>0.5</v>
      </c>
      <c r="DE10" s="7">
        <f t="shared" si="6"/>
        <v>1</v>
      </c>
      <c r="DF10" s="7">
        <f t="shared" si="7"/>
        <v>1</v>
      </c>
      <c r="DG10" s="7">
        <f t="shared" si="8"/>
        <v>0.42857142857142855</v>
      </c>
      <c r="DH10" s="7">
        <f t="shared" si="9"/>
        <v>0</v>
      </c>
      <c r="DI10" s="7">
        <f t="shared" si="10"/>
        <v>1</v>
      </c>
      <c r="DJ10" s="7">
        <f t="shared" si="11"/>
        <v>0</v>
      </c>
      <c r="DK10" s="7">
        <f t="shared" si="12"/>
        <v>0.66666666666666663</v>
      </c>
      <c r="DL10" s="7">
        <f t="shared" si="13"/>
        <v>0.58630952380952384</v>
      </c>
      <c r="DM10" s="1" t="str">
        <f t="shared" si="14"/>
        <v>10 km</v>
      </c>
      <c r="DN10" s="1" t="str">
        <f t="shared" si="14"/>
        <v>n/a</v>
      </c>
      <c r="DO10" s="1" t="str">
        <f t="shared" si="14"/>
        <v>daily / 512 km swath</v>
      </c>
      <c r="DP10" s="1" t="str">
        <f t="shared" si="14"/>
        <v>rmse 0.08</v>
      </c>
      <c r="DQ10" s="1" t="str">
        <f t="shared" si="14"/>
        <v>not yet assessed</v>
      </c>
      <c r="DR10" s="6">
        <v>0.8</v>
      </c>
      <c r="DS10" s="7">
        <f t="shared" si="15"/>
        <v>1</v>
      </c>
      <c r="DT10" s="1" t="str">
        <f t="shared" si="16"/>
        <v>Aerosol Monitoring</v>
      </c>
      <c r="DU10" s="7">
        <f>SUM(CY10/30,DL10,DR10,DS10)</f>
        <v>2.9501984126984127</v>
      </c>
    </row>
    <row r="11" spans="1:125" ht="19" customHeight="1">
      <c r="A11" t="s">
        <v>115</v>
      </c>
      <c r="B11" t="s">
        <v>148</v>
      </c>
      <c r="C11" t="s">
        <v>149</v>
      </c>
      <c r="D11" t="s">
        <v>257</v>
      </c>
      <c r="E11" s="1" t="s">
        <v>151</v>
      </c>
      <c r="F11" s="1"/>
      <c r="G11" s="1"/>
      <c r="H11" s="1" t="s">
        <v>120</v>
      </c>
      <c r="I11" s="1"/>
      <c r="J11" s="1"/>
      <c r="K11" s="1" t="s">
        <v>120</v>
      </c>
      <c r="L11" s="1" t="s">
        <v>120</v>
      </c>
      <c r="M11" s="1"/>
      <c r="N11" s="1" t="s">
        <v>152</v>
      </c>
      <c r="O11" s="1" t="s">
        <v>258</v>
      </c>
      <c r="P11" s="1" t="s">
        <v>151</v>
      </c>
      <c r="Q11" s="1" t="s">
        <v>151</v>
      </c>
      <c r="R11" s="1" t="s">
        <v>151</v>
      </c>
      <c r="S11" s="1" t="s">
        <v>151</v>
      </c>
      <c r="T11" s="1" t="s">
        <v>151</v>
      </c>
      <c r="U11" s="1" t="s">
        <v>151</v>
      </c>
      <c r="V11" s="1" t="s">
        <v>151</v>
      </c>
      <c r="W11" s="1" t="s">
        <v>151</v>
      </c>
      <c r="X11" s="1" t="s">
        <v>151</v>
      </c>
      <c r="Y11" s="1" t="s">
        <v>151</v>
      </c>
      <c r="Z11" s="3">
        <v>35674</v>
      </c>
      <c r="AA11" s="3">
        <v>40513</v>
      </c>
      <c r="AB11" s="8">
        <v>40543</v>
      </c>
      <c r="AC11" s="1" t="s">
        <v>124</v>
      </c>
      <c r="AD11" s="1" t="s">
        <v>125</v>
      </c>
      <c r="AE11" s="1" t="s">
        <v>154</v>
      </c>
      <c r="AF11" s="1" t="s">
        <v>155</v>
      </c>
      <c r="AG11" s="1"/>
      <c r="AH11" s="1" t="s">
        <v>156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 t="s">
        <v>259</v>
      </c>
      <c r="AZ11" s="1" t="s">
        <v>135</v>
      </c>
      <c r="BA11" s="1" t="s">
        <v>260</v>
      </c>
      <c r="BB11" s="1" t="s">
        <v>159</v>
      </c>
      <c r="BC11" s="1" t="s">
        <v>261</v>
      </c>
      <c r="BD11" s="1" t="s">
        <v>161</v>
      </c>
      <c r="BE11" s="1" t="s">
        <v>162</v>
      </c>
      <c r="BF11" s="1"/>
      <c r="BG11" s="1"/>
      <c r="BH11" s="1"/>
      <c r="BI11" s="1" t="s">
        <v>120</v>
      </c>
      <c r="BJ11" s="1"/>
      <c r="BK11" s="1"/>
      <c r="BL11" s="1"/>
      <c r="BM11" s="1"/>
      <c r="BN11" s="1" t="s">
        <v>120</v>
      </c>
      <c r="BO11" s="1" t="s">
        <v>120</v>
      </c>
      <c r="BP11" s="1"/>
      <c r="BQ11" s="1"/>
      <c r="BR11" s="1"/>
      <c r="BS11" s="1" t="s">
        <v>149</v>
      </c>
      <c r="BT11" s="1" t="s">
        <v>141</v>
      </c>
      <c r="BU11" s="1" t="s">
        <v>142</v>
      </c>
      <c r="BV11" s="1" t="s">
        <v>163</v>
      </c>
      <c r="BW11" s="1" t="s">
        <v>164</v>
      </c>
      <c r="BX11" s="1"/>
      <c r="BY11" s="1"/>
      <c r="BZ11" s="1" t="s">
        <v>165</v>
      </c>
      <c r="CA11" s="5">
        <v>37973</v>
      </c>
      <c r="CB11" s="1" t="s">
        <v>166</v>
      </c>
      <c r="CC11" s="1" t="s">
        <v>262</v>
      </c>
      <c r="CD11" s="1"/>
      <c r="CE11" s="1"/>
      <c r="CF11" s="1" t="s">
        <v>145</v>
      </c>
      <c r="CG11" s="1" t="s">
        <v>146</v>
      </c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7">
        <f t="shared" si="0"/>
        <v>13.25</v>
      </c>
      <c r="CZ11" s="7">
        <f t="shared" si="1"/>
        <v>0.75</v>
      </c>
      <c r="DA11" s="7">
        <f t="shared" si="2"/>
        <v>0.33333333333333331</v>
      </c>
      <c r="DB11" s="7">
        <f t="shared" si="3"/>
        <v>0.8571428571428571</v>
      </c>
      <c r="DC11" s="7">
        <f t="shared" si="4"/>
        <v>0.5</v>
      </c>
      <c r="DD11" s="7">
        <f t="shared" si="5"/>
        <v>0.5</v>
      </c>
      <c r="DE11" s="7">
        <f t="shared" si="6"/>
        <v>1</v>
      </c>
      <c r="DF11" s="7">
        <f t="shared" si="7"/>
        <v>1</v>
      </c>
      <c r="DG11" s="7">
        <f t="shared" si="8"/>
        <v>0.8571428571428571</v>
      </c>
      <c r="DH11" s="7">
        <f t="shared" si="9"/>
        <v>2</v>
      </c>
      <c r="DI11" s="7">
        <f t="shared" si="10"/>
        <v>1</v>
      </c>
      <c r="DJ11" s="7">
        <f t="shared" si="11"/>
        <v>0</v>
      </c>
      <c r="DK11" s="7">
        <f t="shared" si="12"/>
        <v>0.66666666666666663</v>
      </c>
      <c r="DL11" s="7">
        <f t="shared" si="13"/>
        <v>0.78869047619047616</v>
      </c>
      <c r="DM11" s="1" t="str">
        <f t="shared" si="14"/>
        <v>12km</v>
      </c>
      <c r="DN11" s="1" t="str">
        <f t="shared" si="14"/>
        <v>total column</v>
      </c>
      <c r="DO11" s="1" t="str">
        <f t="shared" si="14"/>
        <v>Covering the whole globe in 2 days</v>
      </c>
      <c r="DP11" s="1" t="str">
        <f t="shared" si="14"/>
        <v>0.03 15% over ocean; 0.05 20% over land</v>
      </c>
      <c r="DQ11" s="1" t="str">
        <f t="shared" si="14"/>
        <v>0.02 over the 13 years of mission</v>
      </c>
      <c r="DR11" s="6">
        <v>1</v>
      </c>
      <c r="DS11" s="7">
        <f t="shared" si="15"/>
        <v>1</v>
      </c>
      <c r="DT11" s="1" t="str">
        <f t="shared" si="16"/>
        <v>Aerosol Forcing In Earth's Radiation Budget; Aerosol/cloud/precipitation Interactions</v>
      </c>
      <c r="DU11" s="7">
        <f>SUM(CY11/30,DL11,DR11,DS11)</f>
        <v>3.2303571428571427</v>
      </c>
    </row>
    <row r="12" spans="1:125" ht="19" customHeight="1">
      <c r="A12" t="s">
        <v>115</v>
      </c>
      <c r="B12" t="s">
        <v>148</v>
      </c>
      <c r="C12" t="s">
        <v>149</v>
      </c>
      <c r="D12" t="s">
        <v>263</v>
      </c>
      <c r="E12" s="1" t="s">
        <v>151</v>
      </c>
      <c r="F12" s="1"/>
      <c r="G12" s="1"/>
      <c r="H12" s="1" t="s">
        <v>120</v>
      </c>
      <c r="I12" s="1"/>
      <c r="J12" s="1"/>
      <c r="K12" s="1" t="s">
        <v>120</v>
      </c>
      <c r="L12" s="1" t="s">
        <v>120</v>
      </c>
      <c r="M12" s="1"/>
      <c r="N12" s="1" t="s">
        <v>152</v>
      </c>
      <c r="O12" s="1" t="s">
        <v>264</v>
      </c>
      <c r="P12" s="1" t="s">
        <v>151</v>
      </c>
      <c r="Q12" s="1" t="s">
        <v>151</v>
      </c>
      <c r="R12" s="1" t="s">
        <v>151</v>
      </c>
      <c r="S12" s="1" t="s">
        <v>151</v>
      </c>
      <c r="T12" s="1" t="s">
        <v>151</v>
      </c>
      <c r="U12" s="1" t="s">
        <v>151</v>
      </c>
      <c r="V12" s="1" t="s">
        <v>151</v>
      </c>
      <c r="W12" s="1" t="s">
        <v>151</v>
      </c>
      <c r="X12" s="1" t="s">
        <v>151</v>
      </c>
      <c r="Y12" s="1" t="s">
        <v>151</v>
      </c>
      <c r="Z12" s="3">
        <v>35674</v>
      </c>
      <c r="AA12" s="3">
        <v>40513</v>
      </c>
      <c r="AB12" s="8">
        <v>40543</v>
      </c>
      <c r="AC12" s="1" t="s">
        <v>124</v>
      </c>
      <c r="AD12" s="1" t="s">
        <v>125</v>
      </c>
      <c r="AE12" s="1" t="s">
        <v>154</v>
      </c>
      <c r="AF12" s="1" t="s">
        <v>155</v>
      </c>
      <c r="AG12" s="1"/>
      <c r="AH12" s="1" t="s">
        <v>156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 t="s">
        <v>157</v>
      </c>
      <c r="AZ12" s="1" t="s">
        <v>135</v>
      </c>
      <c r="BA12" s="1" t="s">
        <v>265</v>
      </c>
      <c r="BB12" s="1" t="s">
        <v>159</v>
      </c>
      <c r="BC12" s="1" t="s">
        <v>261</v>
      </c>
      <c r="BD12" s="1" t="s">
        <v>161</v>
      </c>
      <c r="BE12" s="1" t="s">
        <v>162</v>
      </c>
      <c r="BF12" s="1"/>
      <c r="BG12" s="1"/>
      <c r="BH12" s="1"/>
      <c r="BI12" s="1" t="s">
        <v>120</v>
      </c>
      <c r="BJ12" s="1"/>
      <c r="BK12" s="1"/>
      <c r="BL12" s="1"/>
      <c r="BM12" s="1"/>
      <c r="BN12" s="1" t="s">
        <v>120</v>
      </c>
      <c r="BO12" s="1" t="s">
        <v>120</v>
      </c>
      <c r="BP12" s="1"/>
      <c r="BQ12" s="1"/>
      <c r="BR12" s="1"/>
      <c r="BS12" s="1" t="s">
        <v>149</v>
      </c>
      <c r="BT12" s="1" t="s">
        <v>141</v>
      </c>
      <c r="BU12" s="1" t="s">
        <v>142</v>
      </c>
      <c r="BV12" s="1" t="s">
        <v>163</v>
      </c>
      <c r="BW12" s="1" t="s">
        <v>164</v>
      </c>
      <c r="BX12" s="1"/>
      <c r="BY12" s="1"/>
      <c r="BZ12" s="1" t="s">
        <v>165</v>
      </c>
      <c r="CA12" s="5">
        <v>37974</v>
      </c>
      <c r="CB12" s="1" t="s">
        <v>166</v>
      </c>
      <c r="CC12" s="1" t="s">
        <v>266</v>
      </c>
      <c r="CD12" s="1"/>
      <c r="CE12" s="1"/>
      <c r="CF12" s="1" t="s">
        <v>145</v>
      </c>
      <c r="CG12" s="1" t="s">
        <v>146</v>
      </c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7">
        <f t="shared" si="0"/>
        <v>13.25</v>
      </c>
      <c r="CZ12" s="7">
        <f t="shared" si="1"/>
        <v>0.75</v>
      </c>
      <c r="DA12" s="7">
        <f t="shared" si="2"/>
        <v>0.33333333333333331</v>
      </c>
      <c r="DB12" s="7">
        <f t="shared" si="3"/>
        <v>0.8571428571428571</v>
      </c>
      <c r="DC12" s="7">
        <f t="shared" si="4"/>
        <v>0.5</v>
      </c>
      <c r="DD12" s="7">
        <f t="shared" si="5"/>
        <v>0.5</v>
      </c>
      <c r="DE12" s="7">
        <f t="shared" si="6"/>
        <v>1</v>
      </c>
      <c r="DF12" s="7">
        <f t="shared" si="7"/>
        <v>1</v>
      </c>
      <c r="DG12" s="7">
        <f t="shared" si="8"/>
        <v>0.8571428571428571</v>
      </c>
      <c r="DH12" s="7">
        <f t="shared" si="9"/>
        <v>2</v>
      </c>
      <c r="DI12" s="7">
        <f t="shared" si="10"/>
        <v>1</v>
      </c>
      <c r="DJ12" s="7">
        <f t="shared" si="11"/>
        <v>0</v>
      </c>
      <c r="DK12" s="7">
        <f t="shared" si="12"/>
        <v>0.66666666666666663</v>
      </c>
      <c r="DL12" s="7">
        <f t="shared" si="13"/>
        <v>0.78869047619047616</v>
      </c>
      <c r="DM12" s="1" t="str">
        <f t="shared" si="14"/>
        <v>50 km</v>
      </c>
      <c r="DN12" s="1" t="str">
        <f t="shared" si="14"/>
        <v>total column</v>
      </c>
      <c r="DO12" s="1" t="str">
        <f t="shared" si="14"/>
        <v>Covering the whole globe in 2 days</v>
      </c>
      <c r="DP12" s="1" t="str">
        <f t="shared" si="14"/>
        <v>0.03 15% over ocean; 0.05 20% over land</v>
      </c>
      <c r="DQ12" s="1" t="str">
        <f t="shared" si="14"/>
        <v>0.02 over the 13 years of mission</v>
      </c>
      <c r="DR12" s="6">
        <v>1</v>
      </c>
      <c r="DS12" s="7">
        <f t="shared" si="15"/>
        <v>1</v>
      </c>
      <c r="DT12" s="1" t="str">
        <f t="shared" si="16"/>
        <v>Aerosol Forcing In Earth's Radiation Budget; Aerosol/cloud/precipitation Interactions</v>
      </c>
      <c r="DU12" s="7">
        <f>SUM(CY12/30,DL12,DR12,DS12)</f>
        <v>3.2303571428571427</v>
      </c>
    </row>
    <row r="13" spans="1:125" ht="19" customHeight="1">
      <c r="A13" t="s">
        <v>115</v>
      </c>
      <c r="B13" t="s">
        <v>148</v>
      </c>
      <c r="C13" t="s">
        <v>149</v>
      </c>
      <c r="D13" t="s">
        <v>267</v>
      </c>
      <c r="E13" s="1" t="s">
        <v>151</v>
      </c>
      <c r="F13" s="1"/>
      <c r="G13" s="1"/>
      <c r="H13" s="1" t="s">
        <v>120</v>
      </c>
      <c r="I13" s="1"/>
      <c r="J13" s="1"/>
      <c r="K13" s="1" t="s">
        <v>120</v>
      </c>
      <c r="L13" s="1" t="s">
        <v>120</v>
      </c>
      <c r="M13" s="1"/>
      <c r="N13" s="1" t="s">
        <v>152</v>
      </c>
      <c r="O13" s="1" t="s">
        <v>268</v>
      </c>
      <c r="P13" s="1" t="s">
        <v>151</v>
      </c>
      <c r="Q13" s="1" t="s">
        <v>151</v>
      </c>
      <c r="R13" s="1" t="s">
        <v>151</v>
      </c>
      <c r="S13" s="1" t="s">
        <v>151</v>
      </c>
      <c r="T13" s="1" t="s">
        <v>151</v>
      </c>
      <c r="U13" s="1" t="s">
        <v>151</v>
      </c>
      <c r="V13" s="1" t="s">
        <v>151</v>
      </c>
      <c r="W13" s="1" t="s">
        <v>151</v>
      </c>
      <c r="X13" s="1" t="s">
        <v>151</v>
      </c>
      <c r="Y13" s="1" t="s">
        <v>151</v>
      </c>
      <c r="Z13" s="3">
        <v>35674</v>
      </c>
      <c r="AA13" s="3">
        <v>40513</v>
      </c>
      <c r="AB13" s="8">
        <v>40543</v>
      </c>
      <c r="AC13" s="1" t="s">
        <v>124</v>
      </c>
      <c r="AD13" s="1" t="s">
        <v>125</v>
      </c>
      <c r="AE13" s="1" t="s">
        <v>154</v>
      </c>
      <c r="AF13" s="1" t="s">
        <v>155</v>
      </c>
      <c r="AG13" s="1"/>
      <c r="AH13" s="1" t="s">
        <v>156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 t="s">
        <v>157</v>
      </c>
      <c r="AZ13" s="1" t="s">
        <v>135</v>
      </c>
      <c r="BA13" s="1" t="s">
        <v>158</v>
      </c>
      <c r="BB13" s="1" t="s">
        <v>159</v>
      </c>
      <c r="BC13" s="1" t="s">
        <v>261</v>
      </c>
      <c r="BD13" s="1" t="s">
        <v>161</v>
      </c>
      <c r="BE13" s="1" t="s">
        <v>162</v>
      </c>
      <c r="BF13" s="1"/>
      <c r="BG13" s="1"/>
      <c r="BH13" s="1"/>
      <c r="BI13" s="1" t="s">
        <v>120</v>
      </c>
      <c r="BJ13" s="1"/>
      <c r="BK13" s="1"/>
      <c r="BL13" s="1"/>
      <c r="BM13" s="1"/>
      <c r="BN13" s="1" t="s">
        <v>120</v>
      </c>
      <c r="BO13" s="1" t="s">
        <v>120</v>
      </c>
      <c r="BP13" s="1"/>
      <c r="BQ13" s="1"/>
      <c r="BR13" s="1"/>
      <c r="BS13" s="1" t="s">
        <v>149</v>
      </c>
      <c r="BT13" s="1" t="s">
        <v>141</v>
      </c>
      <c r="BU13" s="1" t="s">
        <v>142</v>
      </c>
      <c r="BV13" s="1" t="s">
        <v>163</v>
      </c>
      <c r="BW13" s="1" t="s">
        <v>164</v>
      </c>
      <c r="BX13" s="1"/>
      <c r="BY13" s="1"/>
      <c r="BZ13" s="1" t="s">
        <v>165</v>
      </c>
      <c r="CA13" s="5">
        <v>37975</v>
      </c>
      <c r="CB13" s="1" t="s">
        <v>166</v>
      </c>
      <c r="CC13" s="1" t="s">
        <v>269</v>
      </c>
      <c r="CD13" s="1"/>
      <c r="CE13" s="1"/>
      <c r="CF13" s="1" t="s">
        <v>145</v>
      </c>
      <c r="CG13" s="1" t="s">
        <v>146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7">
        <f t="shared" si="0"/>
        <v>13.25</v>
      </c>
      <c r="CZ13" s="7">
        <f t="shared" si="1"/>
        <v>0.75</v>
      </c>
      <c r="DA13" s="7">
        <f t="shared" si="2"/>
        <v>0.33333333333333331</v>
      </c>
      <c r="DB13" s="7">
        <f t="shared" si="3"/>
        <v>0.8571428571428571</v>
      </c>
      <c r="DC13" s="7">
        <f t="shared" si="4"/>
        <v>0.5</v>
      </c>
      <c r="DD13" s="7">
        <f t="shared" si="5"/>
        <v>0.5</v>
      </c>
      <c r="DE13" s="7">
        <f t="shared" si="6"/>
        <v>1</v>
      </c>
      <c r="DF13" s="7">
        <f t="shared" si="7"/>
        <v>1</v>
      </c>
      <c r="DG13" s="7">
        <f t="shared" si="8"/>
        <v>0.8571428571428571</v>
      </c>
      <c r="DH13" s="7">
        <f t="shared" si="9"/>
        <v>2</v>
      </c>
      <c r="DI13" s="7">
        <f t="shared" si="10"/>
        <v>1</v>
      </c>
      <c r="DJ13" s="7">
        <f t="shared" si="11"/>
        <v>0</v>
      </c>
      <c r="DK13" s="7">
        <f t="shared" si="12"/>
        <v>0.66666666666666663</v>
      </c>
      <c r="DL13" s="7">
        <f t="shared" si="13"/>
        <v>0.78869047619047616</v>
      </c>
      <c r="DM13" s="1" t="str">
        <f t="shared" si="14"/>
        <v>100 km</v>
      </c>
      <c r="DN13" s="1" t="str">
        <f t="shared" si="14"/>
        <v>total column</v>
      </c>
      <c r="DO13" s="1" t="str">
        <f t="shared" si="14"/>
        <v>Covering the whole globe in 2 days</v>
      </c>
      <c r="DP13" s="1" t="str">
        <f t="shared" si="14"/>
        <v>0.03 15% over ocean; 0.05 20% over land</v>
      </c>
      <c r="DQ13" s="1" t="str">
        <f t="shared" si="14"/>
        <v>0.02 over the 13 years of mission</v>
      </c>
      <c r="DR13" s="6">
        <v>1</v>
      </c>
      <c r="DS13" s="7">
        <f t="shared" si="15"/>
        <v>1</v>
      </c>
      <c r="DT13" s="1" t="str">
        <f t="shared" si="16"/>
        <v>Aerosol Forcing In Earth's Radiation Budget; Aerosol/cloud/precipitation Interactions</v>
      </c>
      <c r="DU13" s="7">
        <f>SUM(CY13/30,DL13,DR13,DS13)</f>
        <v>3.2303571428571427</v>
      </c>
    </row>
    <row r="14" spans="1:125" ht="19" customHeight="1">
      <c r="A14" t="s">
        <v>115</v>
      </c>
      <c r="B14" t="s">
        <v>148</v>
      </c>
      <c r="C14" t="s">
        <v>149</v>
      </c>
      <c r="D14" t="s">
        <v>270</v>
      </c>
      <c r="E14" s="1" t="s">
        <v>151</v>
      </c>
      <c r="F14" s="1"/>
      <c r="G14" s="1"/>
      <c r="H14" s="1" t="s">
        <v>120</v>
      </c>
      <c r="I14" s="1"/>
      <c r="J14" s="1"/>
      <c r="K14" s="1" t="s">
        <v>120</v>
      </c>
      <c r="L14" s="1" t="s">
        <v>120</v>
      </c>
      <c r="M14" s="1"/>
      <c r="N14" s="1" t="s">
        <v>152</v>
      </c>
      <c r="O14" s="1" t="s">
        <v>271</v>
      </c>
      <c r="P14" s="1" t="s">
        <v>151</v>
      </c>
      <c r="Q14" s="1" t="s">
        <v>151</v>
      </c>
      <c r="R14" s="1" t="s">
        <v>151</v>
      </c>
      <c r="S14" s="1" t="s">
        <v>151</v>
      </c>
      <c r="T14" s="1" t="s">
        <v>151</v>
      </c>
      <c r="U14" s="1" t="s">
        <v>151</v>
      </c>
      <c r="V14" s="1" t="s">
        <v>151</v>
      </c>
      <c r="W14" s="1" t="s">
        <v>151</v>
      </c>
      <c r="X14" s="1" t="s">
        <v>151</v>
      </c>
      <c r="Y14" s="1" t="s">
        <v>151</v>
      </c>
      <c r="Z14" s="3">
        <v>35674</v>
      </c>
      <c r="AA14" s="3">
        <v>40513</v>
      </c>
      <c r="AB14" s="8">
        <v>40543</v>
      </c>
      <c r="AC14" s="1" t="s">
        <v>124</v>
      </c>
      <c r="AD14" s="1" t="s">
        <v>125</v>
      </c>
      <c r="AE14" s="1" t="s">
        <v>154</v>
      </c>
      <c r="AF14" s="1" t="s">
        <v>155</v>
      </c>
      <c r="AG14" s="1"/>
      <c r="AH14" s="1" t="s">
        <v>156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 t="s">
        <v>272</v>
      </c>
      <c r="AZ14" s="1" t="s">
        <v>135</v>
      </c>
      <c r="BA14" s="1" t="s">
        <v>265</v>
      </c>
      <c r="BB14" s="1" t="s">
        <v>159</v>
      </c>
      <c r="BC14" s="1" t="s">
        <v>160</v>
      </c>
      <c r="BD14" s="1" t="s">
        <v>161</v>
      </c>
      <c r="BE14" s="1" t="s">
        <v>162</v>
      </c>
      <c r="BF14" s="1"/>
      <c r="BG14" s="1"/>
      <c r="BH14" s="1"/>
      <c r="BI14" s="1" t="s">
        <v>120</v>
      </c>
      <c r="BJ14" s="1"/>
      <c r="BK14" s="1"/>
      <c r="BL14" s="1"/>
      <c r="BM14" s="1"/>
      <c r="BN14" s="1" t="s">
        <v>120</v>
      </c>
      <c r="BO14" s="1" t="s">
        <v>120</v>
      </c>
      <c r="BP14" s="1"/>
      <c r="BQ14" s="1"/>
      <c r="BR14" s="1"/>
      <c r="BS14" s="1" t="s">
        <v>149</v>
      </c>
      <c r="BT14" s="1" t="s">
        <v>141</v>
      </c>
      <c r="BU14" s="1" t="s">
        <v>142</v>
      </c>
      <c r="BV14" s="1" t="s">
        <v>163</v>
      </c>
      <c r="BW14" s="1" t="s">
        <v>164</v>
      </c>
      <c r="BX14" s="1"/>
      <c r="BY14" s="1"/>
      <c r="BZ14" s="1" t="s">
        <v>165</v>
      </c>
      <c r="CA14" s="1">
        <v>1451</v>
      </c>
      <c r="CB14" s="1" t="s">
        <v>166</v>
      </c>
      <c r="CC14" s="1" t="s">
        <v>273</v>
      </c>
      <c r="CD14" s="1"/>
      <c r="CE14" s="1"/>
      <c r="CF14" s="1" t="s">
        <v>145</v>
      </c>
      <c r="CG14" s="1" t="s">
        <v>146</v>
      </c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7">
        <f t="shared" si="0"/>
        <v>13.25</v>
      </c>
      <c r="CZ14" s="7">
        <f t="shared" si="1"/>
        <v>0.75</v>
      </c>
      <c r="DA14" s="7">
        <f t="shared" si="2"/>
        <v>0.33333333333333331</v>
      </c>
      <c r="DB14" s="7">
        <f t="shared" si="3"/>
        <v>0.8571428571428571</v>
      </c>
      <c r="DC14" s="7">
        <f t="shared" si="4"/>
        <v>0.5</v>
      </c>
      <c r="DD14" s="7">
        <f t="shared" si="5"/>
        <v>0.5</v>
      </c>
      <c r="DE14" s="7">
        <f t="shared" si="6"/>
        <v>1</v>
      </c>
      <c r="DF14" s="7">
        <f t="shared" si="7"/>
        <v>1</v>
      </c>
      <c r="DG14" s="7">
        <f t="shared" si="8"/>
        <v>0.8571428571428571</v>
      </c>
      <c r="DH14" s="7">
        <f t="shared" si="9"/>
        <v>2</v>
      </c>
      <c r="DI14" s="7">
        <f t="shared" si="10"/>
        <v>1</v>
      </c>
      <c r="DJ14" s="7">
        <f t="shared" si="11"/>
        <v>0</v>
      </c>
      <c r="DK14" s="7">
        <f t="shared" si="12"/>
        <v>0.66666666666666663</v>
      </c>
      <c r="DL14" s="7">
        <f t="shared" si="13"/>
        <v>0.78869047619047616</v>
      </c>
      <c r="DM14" s="1" t="str">
        <f t="shared" si="14"/>
        <v>50 km</v>
      </c>
      <c r="DN14" s="1" t="str">
        <f t="shared" si="14"/>
        <v>total column</v>
      </c>
      <c r="DO14" s="1" t="str">
        <f t="shared" si="14"/>
        <v>monthly mean (i.e., ~30 days)</v>
      </c>
      <c r="DP14" s="1" t="str">
        <f t="shared" si="14"/>
        <v>0.03 15% over ocean; 0.05 20% over land</v>
      </c>
      <c r="DQ14" s="1" t="str">
        <f t="shared" si="14"/>
        <v>0.02 over the 13 years of mission</v>
      </c>
      <c r="DR14" s="6">
        <v>1</v>
      </c>
      <c r="DS14" s="7">
        <f t="shared" si="15"/>
        <v>1</v>
      </c>
      <c r="DT14" s="1" t="str">
        <f t="shared" si="16"/>
        <v>Aerosol Forcing In Earth's Radiation Budget; Aerosol/cloud/precipitation Interactions</v>
      </c>
      <c r="DU14" s="7">
        <f>SUM(CY14/30,DL14,DR14,DS14)</f>
        <v>3.2303571428571427</v>
      </c>
    </row>
    <row r="15" spans="1:1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7">
        <f>AVERAGE(CY7:CY14)</f>
        <v>10.614583333333334</v>
      </c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>
        <f>AVERAGE(DL2:DL14)</f>
        <v>0.69589438339438336</v>
      </c>
      <c r="DM15" s="1"/>
      <c r="DN15" s="1"/>
      <c r="DO15" s="1"/>
      <c r="DP15" s="1"/>
      <c r="DQ15" s="1"/>
      <c r="DR15" s="6">
        <f>AVERAGE(DR2:DR14)</f>
        <v>0.87692307692307681</v>
      </c>
      <c r="DS15" s="7">
        <f>AVERAGE(DS2:DS14)</f>
        <v>0.92307692307692313</v>
      </c>
      <c r="DT15" s="1"/>
      <c r="DU15" s="7">
        <f>AVERAGE(DU2:DU14)</f>
        <v>2.9226037851037856</v>
      </c>
    </row>
    <row r="17" spans="1:5" ht="25">
      <c r="A17" s="11" t="s">
        <v>274</v>
      </c>
      <c r="B17" s="11"/>
      <c r="C17" s="11"/>
      <c r="D17" s="11"/>
      <c r="E17" s="11"/>
    </row>
  </sheetData>
  <mergeCells count="1">
    <mergeCell ref="A17:E17"/>
  </mergeCells>
  <phoneticPr fontId="1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2015-03-23T12:42:05Z</cp:lastPrinted>
  <dcterms:created xsi:type="dcterms:W3CDTF">2015-03-23T12:40:10Z</dcterms:created>
  <dcterms:modified xsi:type="dcterms:W3CDTF">2015-03-26T15:34:45Z</dcterms:modified>
</cp:coreProperties>
</file>