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23" i="1" l="1"/>
  <c r="DU22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T5" i="1"/>
  <c r="CY6" i="1"/>
  <c r="DS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T7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T8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T9" i="1"/>
  <c r="CY10" i="1"/>
  <c r="DS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L11" i="1"/>
  <c r="DT11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T12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T13" i="1"/>
  <c r="CY14" i="1"/>
  <c r="DS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T15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T16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T17" i="1"/>
  <c r="CY18" i="1"/>
  <c r="DS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T19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T20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T21" i="1"/>
  <c r="CY22" i="1"/>
  <c r="DS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T23" i="1"/>
  <c r="DU24" i="1"/>
  <c r="DS2" i="1"/>
  <c r="DS3" i="1"/>
  <c r="DS4" i="1"/>
  <c r="DS5" i="1"/>
  <c r="DS7" i="1"/>
  <c r="DS8" i="1"/>
  <c r="DS9" i="1"/>
  <c r="DS11" i="1"/>
  <c r="DS12" i="1"/>
  <c r="DS13" i="1"/>
  <c r="DS15" i="1"/>
  <c r="DS16" i="1"/>
  <c r="DS17" i="1"/>
  <c r="DS19" i="1"/>
  <c r="DS20" i="1"/>
  <c r="DS21" i="1"/>
  <c r="DS23" i="1"/>
  <c r="DS24" i="1"/>
  <c r="DR24" i="1"/>
  <c r="DL24" i="1"/>
  <c r="CY24" i="1"/>
  <c r="DQ23" i="1"/>
  <c r="DP23" i="1"/>
  <c r="DO23" i="1"/>
  <c r="DN23" i="1"/>
  <c r="DM23" i="1"/>
  <c r="DT22" i="1"/>
  <c r="DQ22" i="1"/>
  <c r="DP22" i="1"/>
  <c r="DO22" i="1"/>
  <c r="DN22" i="1"/>
  <c r="DM22" i="1"/>
  <c r="DQ21" i="1"/>
  <c r="DP21" i="1"/>
  <c r="DO21" i="1"/>
  <c r="DN21" i="1"/>
  <c r="DM21" i="1"/>
  <c r="DQ20" i="1"/>
  <c r="DP20" i="1"/>
  <c r="DO20" i="1"/>
  <c r="DN20" i="1"/>
  <c r="DM20" i="1"/>
  <c r="DQ19" i="1"/>
  <c r="DP19" i="1"/>
  <c r="DO19" i="1"/>
  <c r="DN19" i="1"/>
  <c r="DM19" i="1"/>
  <c r="DT18" i="1"/>
  <c r="DQ18" i="1"/>
  <c r="DP18" i="1"/>
  <c r="DO18" i="1"/>
  <c r="DN18" i="1"/>
  <c r="DM18" i="1"/>
  <c r="DQ17" i="1"/>
  <c r="DP17" i="1"/>
  <c r="DO17" i="1"/>
  <c r="DN17" i="1"/>
  <c r="DM17" i="1"/>
  <c r="DQ16" i="1"/>
  <c r="DP16" i="1"/>
  <c r="DO16" i="1"/>
  <c r="DN16" i="1"/>
  <c r="DM16" i="1"/>
  <c r="DQ15" i="1"/>
  <c r="DP15" i="1"/>
  <c r="DO15" i="1"/>
  <c r="DN15" i="1"/>
  <c r="DM15" i="1"/>
  <c r="DT14" i="1"/>
  <c r="DQ14" i="1"/>
  <c r="DP14" i="1"/>
  <c r="DO14" i="1"/>
  <c r="DN14" i="1"/>
  <c r="DM14" i="1"/>
  <c r="DQ13" i="1"/>
  <c r="DP13" i="1"/>
  <c r="DO13" i="1"/>
  <c r="DN13" i="1"/>
  <c r="DM13" i="1"/>
  <c r="DQ12" i="1"/>
  <c r="DP12" i="1"/>
  <c r="DO12" i="1"/>
  <c r="DN12" i="1"/>
  <c r="DM12" i="1"/>
  <c r="DQ11" i="1"/>
  <c r="DP11" i="1"/>
  <c r="DN11" i="1"/>
  <c r="DM11" i="1"/>
  <c r="DT10" i="1"/>
  <c r="DQ10" i="1"/>
  <c r="DP10" i="1"/>
  <c r="DO10" i="1"/>
  <c r="DN10" i="1"/>
  <c r="DM10" i="1"/>
  <c r="DQ9" i="1"/>
  <c r="DP9" i="1"/>
  <c r="DO9" i="1"/>
  <c r="DN9" i="1"/>
  <c r="DM9" i="1"/>
  <c r="DQ8" i="1"/>
  <c r="DP8" i="1"/>
  <c r="DO8" i="1"/>
  <c r="DN8" i="1"/>
  <c r="DM8" i="1"/>
  <c r="DQ7" i="1"/>
  <c r="DP7" i="1"/>
  <c r="DO7" i="1"/>
  <c r="DN7" i="1"/>
  <c r="DM7" i="1"/>
  <c r="DT6" i="1"/>
  <c r="DQ6" i="1"/>
  <c r="DP6" i="1"/>
  <c r="DO6" i="1"/>
  <c r="DN6" i="1"/>
  <c r="DM6" i="1"/>
  <c r="DQ5" i="1"/>
  <c r="DP5" i="1"/>
  <c r="DO5" i="1"/>
  <c r="DN5" i="1"/>
  <c r="DM5" i="1"/>
  <c r="DQ4" i="1"/>
  <c r="DP4" i="1"/>
  <c r="DO4" i="1"/>
  <c r="DN4" i="1"/>
  <c r="DM4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<sst xmlns="http://schemas.openxmlformats.org/spreadsheetml/2006/main" count="1150" uniqueCount="311">
  <si>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</si>
  <si>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</si>
  <si>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</si>
  <si>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</si>
  <si>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</si>
  <si>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</si>
  <si>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</si>
  <si>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</si>
  <si>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</si>
  <si>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</si>
  <si>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</si>
  <si>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</si>
  <si>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</si>
  <si>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</si>
  <si>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</si>
  <si>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</si>
  <si>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</si>
  <si>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</si>
  <si>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</si>
  <si>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</si>
  <si>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</si>
  <si>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</si>
  <si>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</si>
  <si>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</si>
  <si>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</si>
  <si>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</si>
  <si>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</si>
  <si>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</si>
  <si>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</si>
  <si>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</si>
  <si>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</si>
  <si>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</si>
  <si>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</si>
  <si>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</si>
  <si>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</si>
  <si>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</si>
  <si>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</si>
  <si>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</si>
  <si>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</si>
  <si>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</si>
  <si>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</si>
  <si>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</si>
  <si>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</si>
  <si>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</si>
  <si>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</si>
  <si>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</si>
  <si>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</si>
  <si>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</si>
  <si>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</si>
  <si>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</si>
  <si>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</si>
  <si>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</si>
  <si>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</si>
  <si>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</si>
  <si>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</si>
  <si>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</si>
  <si>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</si>
  <si>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</si>
  <si>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</si>
  <si>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</si>
  <si>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</si>
  <si>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</si>
  <si>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</si>
  <si>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</si>
  <si>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</si>
  <si>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</si>
  <si>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</si>
  <si>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</si>
  <si>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</si>
  <si>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</si>
  <si>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</si>
  <si>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</si>
  <si>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</si>
  <si>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</si>
  <si>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</si>
  <si>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</si>
  <si>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</si>
  <si>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</si>
  <si>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</si>
  <si>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</si>
  <si>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</si>
  <si>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</si>
  <si>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</si>
  <si>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</si>
  <si>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</si>
  <si>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</si>
  <si>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</si>
  <si>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</si>
  <si>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</si>
  <si>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</si>
  <si>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</si>
  <si>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</si>
  <si>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</si>
  <si>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</si>
  <si>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</si>
  <si>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</si>
  <si>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</si>
  <si>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</si>
  <si>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</si>
  <si>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</si>
  <si>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</si>
  <si>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</si>
  <si>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</si>
  <si>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</si>
  <si>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</si>
  <si>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</si>
  <si>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</si>
  <si>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</si>
  <si>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</si>
  <si>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</si>
  <si>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</si>
  <si>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</si>
  <si>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</si>
  <si>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</si>
  <si>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</si>
  <si>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Future</t>
  </si>
  <si>
    <t>John Bates</t>
  </si>
  <si>
    <t>john.j.bates@noaa.gov</t>
  </si>
  <si>
    <t>Yes</t>
  </si>
  <si>
    <t>NOAA</t>
  </si>
  <si>
    <t>no</t>
  </si>
  <si>
    <t>Earth Radiation And Feedbacks</t>
  </si>
  <si>
    <t>CDR_ECV06_1</t>
  </si>
  <si>
    <t>WMO</t>
  </si>
  <si>
    <t>DOWNWELLING LONG-WAVE RADIATION AT THE EARTH SURFACE</t>
  </si>
  <si>
    <t>not selected</t>
  </si>
  <si>
    <t>No</t>
  </si>
  <si>
    <t>not selected|not selectedAll Multi-agency JMA, CMA, NOAA, and EUMETSAT geostationary satellites and NOAA and EUMETSAT polar satellites all imagers</t>
  </si>
  <si>
    <t>Global</t>
  </si>
  <si>
    <t>20 W/m**2</t>
  </si>
  <si>
    <t>5 W/m**2</t>
  </si>
  <si>
    <t>both</t>
  </si>
  <si>
    <t>Open Access</t>
  </si>
  <si>
    <t>Feb 24 2014  8:44PM</t>
  </si>
  <si>
    <t>1122B331-788A-491B-97D6-67F113CDF839</t>
  </si>
  <si>
    <t>EARTH RADIATION BUDGET (TOP-OF-ATMOSPHERE AND SURFACE)</t>
  </si>
  <si>
    <t>EARTH RADIATION BUDGET</t>
  </si>
  <si>
    <t>Current</t>
  </si>
  <si>
    <t>Rainer Hollmann</t>
  </si>
  <si>
    <t>rainer.hollmann@dwd.de</t>
  </si>
  <si>
    <t>CM SAF MSG surface Radiation Edition 1</t>
  </si>
  <si>
    <t>EUMETSAT</t>
  </si>
  <si>
    <t>Climate Research, Climate Model Validation And Evaluation, Solar Energy</t>
  </si>
  <si>
    <t>CDR_ECV06_10</t>
  </si>
  <si>
    <t>DOWNWELLING SHORT-WAVE RADIATION AT THE EARTH SURFACE</t>
  </si>
  <si>
    <t>W/m2</t>
  </si>
  <si>
    <t>Meteosat-8</t>
  </si>
  <si>
    <t>SEVIRI</t>
  </si>
  <si>
    <t>Meteosat-9</t>
  </si>
  <si>
    <t>Meteosat-8|SEVIRI||Meteosat-9|SEVIRI</t>
  </si>
  <si>
    <t>Regional</t>
  </si>
  <si>
    <t>0.05 x 0.05 deg</t>
  </si>
  <si>
    <t>n/a</t>
  </si>
  <si>
    <t>daily, monthly</t>
  </si>
  <si>
    <t>bias: 1.6 W/m_; absolute bias: 8 W/m_</t>
  </si>
  <si>
    <t>Meteosat-8|SEVIRI</t>
  </si>
  <si>
    <t>contact.cmsaf@dwd.de</t>
  </si>
  <si>
    <t>HDF</t>
  </si>
  <si>
    <t>ftp, disk</t>
  </si>
  <si>
    <t>none</t>
  </si>
  <si>
    <t>AF64FE6F-9AC3-421C-A382-140BEE22F5CC</t>
  </si>
  <si>
    <t>Yes, new release of Surface Incoming Solar Radiation</t>
  </si>
  <si>
    <t>CDR_ECV06_11</t>
  </si>
  <si>
    <t>DoD (USA)</t>
  </si>
  <si>
    <t>NOT SELECTED</t>
  </si>
  <si>
    <t>monthly means</t>
  </si>
  <si>
    <t>15 W/m2</t>
  </si>
  <si>
    <t>4 W/m2</t>
  </si>
  <si>
    <t>B7A2119B-71D7-4F57-A7EA-041874C5F761</t>
  </si>
  <si>
    <t>Yes, new release of Surface Outgoing Longwave Radiation</t>
  </si>
  <si>
    <t>Radiation Budget</t>
  </si>
  <si>
    <t>CDR_ECV06_12</t>
  </si>
  <si>
    <t>0.25 x 0.25</t>
  </si>
  <si>
    <t>5 W/m2</t>
  </si>
  <si>
    <t>9C992443-0805-4245-B551-2DABA656FBF7</t>
  </si>
  <si>
    <t>Yes, new release of Surface Downwelling Longwave Radiation</t>
  </si>
  <si>
    <t>Radiation Budget Studies</t>
  </si>
  <si>
    <t>CDR_ECV06_13</t>
  </si>
  <si>
    <t>NOAA-9</t>
  </si>
  <si>
    <t>AVHRR/2</t>
  </si>
  <si>
    <t>NOAA-10</t>
  </si>
  <si>
    <t>NOAA-12</t>
  </si>
  <si>
    <t>NOAA-13</t>
  </si>
  <si>
    <t>NOAA-14</t>
  </si>
  <si>
    <t>NOAA-15</t>
  </si>
  <si>
    <t>not selected|not selectedNOAA-9/AVHRR/2 NOAA-10/AVHRR/2 NOAA-12/AVHRR/2NOAA-13 to NOAA-19, METOP-A, METOP-B (AVHRR/2, AVHRR/3)</t>
  </si>
  <si>
    <t>A7283B08-4788-430B-9D10-AA0E8A0B78CF</t>
  </si>
  <si>
    <t>Yes, new release of Microwave Radiance FCDR</t>
  </si>
  <si>
    <t>CDR_ECV06_14</t>
  </si>
  <si>
    <t>1,25 K</t>
  </si>
  <si>
    <t>0.2 K</t>
  </si>
  <si>
    <t>8F3CC127-243F-49BE-851F-5FB5E85F9A17</t>
  </si>
  <si>
    <t>CDR_ECV06_15</t>
  </si>
  <si>
    <t>1.25 K</t>
  </si>
  <si>
    <t>F20D105B-A0BC-4E6B-962D-14DF5A638CAE</t>
  </si>
  <si>
    <t>planned CM SAF MSG TOA Reflected solar Radiative Flux Edition 2 (CM-21301)</t>
  </si>
  <si>
    <t>CDR_ECV06_16</t>
  </si>
  <si>
    <t>OUTGOING SHORT-WAVE RADIATION AT TOA</t>
  </si>
  <si>
    <t>GERB</t>
  </si>
  <si>
    <t>Meteosat-10</t>
  </si>
  <si>
    <t>Meteosat-8|GERB||Meteosat-9|GERB||Meteosat-10|GERB</t>
  </si>
  <si>
    <t>45x45 Km</t>
  </si>
  <si>
    <t>daily and monthly</t>
  </si>
  <si>
    <t>8 W/m2</t>
  </si>
  <si>
    <t>&lt; 4 W/m2/decade</t>
  </si>
  <si>
    <t>F2248FEA-1BCD-40D7-BEA8-AAE53189DA7D</t>
  </si>
  <si>
    <t>planned release of Reflected Solar Clear-Sky Radiative Fluxes (CM-21321)</t>
  </si>
  <si>
    <t>CDR_ECV06_17</t>
  </si>
  <si>
    <t>GERB, SEVIRI</t>
  </si>
  <si>
    <t>Meteosat-8|GERB||Meteosat-9|GERB||Meteosat-10|GERB||Meteosat-8|SEVIRIMeteosat-9 and Meteosat-10/SEVIRI</t>
  </si>
  <si>
    <t>9x9 Km</t>
  </si>
  <si>
    <t>8 W/m_</t>
  </si>
  <si>
    <t>F08516BF-ED7F-4012-AE38-364A790711D4</t>
  </si>
  <si>
    <t>CM SAF MSG TOA radiation edition 2 (CM-21331)</t>
  </si>
  <si>
    <t>Radiation  Budget Studies</t>
  </si>
  <si>
    <t>CDR_ECV06_18</t>
  </si>
  <si>
    <t>OUTGOING LONG-WAVE RADIATION AT TOA</t>
  </si>
  <si>
    <t>4 W/m_</t>
  </si>
  <si>
    <t>&lt; 4W/m_/decade</t>
  </si>
  <si>
    <t>AA12BAB3-56E6-4E7F-8DF1-ABC8B79AA0DE</t>
  </si>
  <si>
    <t>planned release of Emitted Thermal Clear-Sky Radiative Flux (CM-21351)</t>
  </si>
  <si>
    <t>CDR_ECV06_19</t>
  </si>
  <si>
    <t>Meteosat-8|GERB||Meteosat-9|GERB||Meteosat-10|GERB||Meteosat-8|SEVIRIMeteosat-9/SEVIRI; Meteosat-10/SEVIRI</t>
  </si>
  <si>
    <t>FADC47CF-0E06-46F9-BD2B-C09BB25BCCF1</t>
  </si>
  <si>
    <t>ISCCP</t>
  </si>
  <si>
    <t>CDR_ECV06_2</t>
  </si>
  <si>
    <t>not selected|not selectedMulti-agency JMS, CMA, NOAA, and EUMETSAT all geostationary satellites and NOAA and UEMETSAT polar satellites - all imagers</t>
  </si>
  <si>
    <t>15 w/m**2</t>
  </si>
  <si>
    <t>4DE4BE07-5594-4DC9-A9F9-85194AE89A18</t>
  </si>
  <si>
    <t>planned release of Meteosat Solar Surface Radiation TCDR (CM-23201)</t>
  </si>
  <si>
    <t>Radiation  Budget Studies, Solar Energy, Model Validation</t>
  </si>
  <si>
    <t>CDR_ECV06_20</t>
  </si>
  <si>
    <t>Meteosat-2</t>
  </si>
  <si>
    <t>MVIRI</t>
  </si>
  <si>
    <t>Meteosat-3</t>
  </si>
  <si>
    <t>Meteosat-4</t>
  </si>
  <si>
    <t>Meteosat-5</t>
  </si>
  <si>
    <t>Meteosat-6</t>
  </si>
  <si>
    <t>Meteosat-7</t>
  </si>
  <si>
    <t>Meteosat-2|MVIRI||Meteosat-3|MVIRI||Meteosat-4|MVIRI||Meteosat-5|MVIRIMeteosat-6/MVIRI; Meteosat-7/MVIRI; Meteosat-8/SEVIRI; Meteosat-9/SEVIRI; Meteosat-10/SEVIRI;</t>
  </si>
  <si>
    <t>0.05x0.05 deg</t>
  </si>
  <si>
    <t>hourly, daily and monthly</t>
  </si>
  <si>
    <t>absolute bias: 15 W/m_</t>
  </si>
  <si>
    <t>0.4 (mm)</t>
  </si>
  <si>
    <t>909E7FE7-23BA-4466-85F0-DEEAE4FBDF51</t>
  </si>
  <si>
    <t>planned 2nd release of Meteosat Solar Surface Radiation TCDR (CM-23202)</t>
  </si>
  <si>
    <t>CDR_ECV06_21</t>
  </si>
  <si>
    <t>3 W/m_/decade</t>
  </si>
  <si>
    <t>1CB6087E-E391-4FA0-81BB-F531CF76B6EA</t>
  </si>
  <si>
    <t>planned release of Meteosat TOA Reflected Solar All-Sky Radiative Flux (CM-23311)</t>
  </si>
  <si>
    <t>CDR_ECV06_22</t>
  </si>
  <si>
    <t>&lt; 4 W/m_/decade</t>
  </si>
  <si>
    <t>FTP</t>
  </si>
  <si>
    <t>7A670076-7003-44E7-9D03-60628CEEF1C1</t>
  </si>
  <si>
    <t>planned release of TOA Emitted Thermal All-Sky Radiative Flux (CM-23341)</t>
  </si>
  <si>
    <t>CDR_ECV06_23</t>
  </si>
  <si>
    <t>Meteosat-2|MVIRI||Meteosat-3|MVIRI||Meteosat-4|MVIRI||Meteosat-5|MVIRIMeteosat-5/MVIRI; Meteosat-6/MVIRI; Meteosat-7/MVIRI; Meteosat-8/SEVIRI; Meteosat-9/SEVIRI; Meteosat-10/SEVIRI;</t>
  </si>
  <si>
    <t>4W/m2</t>
  </si>
  <si>
    <t>FFFFC410-E8B4-4904-868F-BB3A6B8E4846</t>
  </si>
  <si>
    <t>yes</t>
  </si>
  <si>
    <t>CDR_ECV06_3</t>
  </si>
  <si>
    <t>netcdf</t>
  </si>
  <si>
    <t>4FCF892E-F1DF-4765-9F93-E0D32F0BB89C</t>
  </si>
  <si>
    <t>CM SAF MSG TOA radiation Edition 1</t>
  </si>
  <si>
    <t>Climate Research, Model Evaluation</t>
  </si>
  <si>
    <t>CDR_ECV06_5</t>
  </si>
  <si>
    <t>Meteosat-8|GERB||Meteosat-9|GERB</t>
  </si>
  <si>
    <t>45 km x 45 km</t>
  </si>
  <si>
    <t>daily, monthly meand diurnal cycle, monthly</t>
  </si>
  <si>
    <t>monthly (rms): 3 W/m_
daily (rms): 5.5 W/m_</t>
  </si>
  <si>
    <t>n/A</t>
  </si>
  <si>
    <t>Meteosat-8|GERB</t>
  </si>
  <si>
    <t>FE86BCE4-A8D4-44FE-B4F4-EDF5B9D21E65</t>
  </si>
  <si>
    <t>Climate Research, Climate Model Validation And Evaluation</t>
  </si>
  <si>
    <t>CDR_ECV06_6</t>
  </si>
  <si>
    <t>monthly</t>
  </si>
  <si>
    <t>bias: 9.6 W/m-2</t>
  </si>
  <si>
    <t>A097C32F-B0F0-4A91-BA9E-BB21C92726FD</t>
  </si>
  <si>
    <t>CLARA A1 Edition 1</t>
  </si>
  <si>
    <t>Climate Research</t>
  </si>
  <si>
    <t>CDR_ECV06_7</t>
  </si>
  <si>
    <t>NOAA-11</t>
  </si>
  <si>
    <t>Metop A</t>
  </si>
  <si>
    <t>AVHRR/2, AVHRR/3</t>
  </si>
  <si>
    <t>NOAA-11|AVHRR/2||NOAA-10|AVHRR/2||NOAA-14|AVHRR/2||NOAA-15|AVHRR/2  more NOAA-Satellites,   MEtop A AVHRR/3 and AVHRR/2</t>
  </si>
  <si>
    <t>0.25 x 0.25 deg</t>
  </si>
  <si>
    <t>10 W/m-2</t>
  </si>
  <si>
    <t>tbd</t>
  </si>
  <si>
    <t>Terra</t>
  </si>
  <si>
    <t>MODIS</t>
  </si>
  <si>
    <t>Terra|MODIS</t>
  </si>
  <si>
    <t>4888BA4A-4D45-4D5A-A7BB-C41419899F6F</t>
  </si>
  <si>
    <t>CLARA A1 edition 1</t>
  </si>
  <si>
    <t>CDR_ECV06_8</t>
  </si>
  <si>
    <t>EARTH SURFACE ALBEDO</t>
  </si>
  <si>
    <t>%</t>
  </si>
  <si>
    <t>NOAA-17</t>
  </si>
  <si>
    <t>NOAA-12|AVHRR/2||NOAA-10|AVHRR/2||NOAA-15|AVHRR/2||NOAA-17|AVHRR/2and more NOAA   MEtop Satellites equipped with aVHRR/2   AVHRR/3</t>
  </si>
  <si>
    <t>pentad, monthly</t>
  </si>
  <si>
    <t>24% relative</t>
  </si>
  <si>
    <t>5 % per decade</t>
  </si>
  <si>
    <t>EBA574B1-F607-46BD-9BA6-503912CD0181</t>
  </si>
  <si>
    <t>CM SAF Surface Radiation MVIRI Data Set Edition 1.0</t>
  </si>
  <si>
    <t>Climate Monitoring, Solar Radiation Application, Climate Research</t>
  </si>
  <si>
    <t>CDR_ECV06_9</t>
  </si>
  <si>
    <t>Meteosat-4|MVIRI||Meteosat-2|MVIRI||Meteosat-3|MVIRI||Meteosat-5|MVIRI  METEOSAT 6 &amp; 7 MVIRI</t>
  </si>
  <si>
    <t>0.03 x 0.03 deg</t>
  </si>
  <si>
    <t>4.24 W/m-2 vs. BSRN sites</t>
  </si>
  <si>
    <t>vs.GEBA: -1.76 W/m_/decade</t>
  </si>
  <si>
    <t>047EE44D-93BB-4189-8054-E8937F2EB1F0</t>
  </si>
  <si>
    <t>Earth Radiation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</si>
</sst>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16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22" fontId="0" fillId="0" borderId="1" xfId="0" applyNumberFormat="1" applyBorder="1"/>
    <xf numFmtId="165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26"/>
  <sheetViews>
    <sheetView tabSelected="1" workbookViewId="0">
      <selection activeCell="B1" sqref="B1"/>
    </sheetView>
  </sheetViews>
  <sheetFormatPr baseColWidth="10" defaultRowHeight="15" x14ac:dyDescent="0"/>
  <cols>
    <col min="1" max="1" width="7.5" customWidth="1"/>
    <col min="2" max="2" width="10.83203125" customWidth="1"/>
    <col min="3" max="3" width="10.6640625" customWidth="1"/>
    <col min="4" max="4" width="8.16406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3" width="10.83203125" hidden="1" customWidth="1"/>
    <col min="84" max="84" width="10.83203125" customWidth="1"/>
    <col min="85" max="102" width="10.83203125" hidden="1" customWidth="1"/>
    <col min="104" max="115" width="10.83203125" customWidth="1"/>
  </cols>
  <sheetData>
    <row r="1" spans="1:125" ht="15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/>
      <c r="CU1" s="1"/>
      <c r="CV1" s="1"/>
      <c r="CW1" s="1"/>
      <c r="CX1" s="1"/>
      <c r="CY1" s="6" t="s">
        <v>97</v>
      </c>
      <c r="CZ1" s="6" t="s">
        <v>98</v>
      </c>
      <c r="DA1" s="6" t="s">
        <v>99</v>
      </c>
      <c r="DB1" s="6" t="s">
        <v>100</v>
      </c>
      <c r="DC1" s="6" t="s">
        <v>101</v>
      </c>
      <c r="DD1" s="6" t="s">
        <v>102</v>
      </c>
      <c r="DE1" s="6" t="s">
        <v>103</v>
      </c>
      <c r="DF1" s="6" t="s">
        <v>104</v>
      </c>
      <c r="DG1" s="6" t="s">
        <v>105</v>
      </c>
      <c r="DH1" s="6" t="s">
        <v>106</v>
      </c>
      <c r="DI1" s="6" t="s">
        <v>107</v>
      </c>
      <c r="DJ1" s="6" t="s">
        <v>108</v>
      </c>
      <c r="DK1" s="6" t="s">
        <v>109</v>
      </c>
      <c r="DL1" s="6" t="s">
        <v>110</v>
      </c>
      <c r="DM1" s="1" t="s">
        <v>52</v>
      </c>
      <c r="DN1" s="1" t="s">
        <v>53</v>
      </c>
      <c r="DO1" s="1" t="s">
        <v>54</v>
      </c>
      <c r="DP1" s="1" t="s">
        <v>55</v>
      </c>
      <c r="DQ1" s="1" t="s">
        <v>56</v>
      </c>
      <c r="DR1" s="2" t="s">
        <v>111</v>
      </c>
      <c r="DS1" s="6" t="s">
        <v>112</v>
      </c>
      <c r="DT1" s="1" t="s">
        <v>113</v>
      </c>
      <c r="DU1" s="6" t="s">
        <v>114</v>
      </c>
    </row>
    <row r="2" spans="1:125" ht="15" customHeight="1">
      <c r="A2" t="s">
        <v>115</v>
      </c>
      <c r="B2" t="s">
        <v>116</v>
      </c>
      <c r="C2" t="s">
        <v>117</v>
      </c>
      <c r="D2" t="s">
        <v>118</v>
      </c>
      <c r="E2" s="1" t="s">
        <v>119</v>
      </c>
      <c r="F2" s="1"/>
      <c r="G2" s="1"/>
      <c r="H2" s="1" t="s">
        <v>120</v>
      </c>
      <c r="I2" s="1"/>
      <c r="J2" s="1"/>
      <c r="K2" s="1" t="s">
        <v>120</v>
      </c>
      <c r="L2" s="1" t="s">
        <v>120</v>
      </c>
      <c r="M2" s="1"/>
      <c r="N2" s="1" t="s">
        <v>121</v>
      </c>
      <c r="O2" s="1" t="s">
        <v>122</v>
      </c>
      <c r="P2" s="1" t="s">
        <v>123</v>
      </c>
      <c r="Q2" s="1" t="s">
        <v>123</v>
      </c>
      <c r="R2" s="1" t="s">
        <v>123</v>
      </c>
      <c r="S2" s="1" t="s">
        <v>119</v>
      </c>
      <c r="T2" s="1" t="s">
        <v>119</v>
      </c>
      <c r="U2" s="1" t="s">
        <v>119</v>
      </c>
      <c r="V2" s="1" t="s">
        <v>119</v>
      </c>
      <c r="W2" s="1" t="s">
        <v>119</v>
      </c>
      <c r="X2" s="1" t="s">
        <v>119</v>
      </c>
      <c r="Y2" s="1" t="s">
        <v>119</v>
      </c>
      <c r="Z2" s="3">
        <v>30498</v>
      </c>
      <c r="AA2" s="3">
        <v>40148</v>
      </c>
      <c r="AB2" s="1"/>
      <c r="AC2" s="1" t="s">
        <v>124</v>
      </c>
      <c r="AD2" s="1" t="s">
        <v>125</v>
      </c>
      <c r="AE2" s="1"/>
      <c r="AF2" s="1"/>
      <c r="AG2" s="1"/>
      <c r="AH2" s="1" t="s">
        <v>126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127</v>
      </c>
      <c r="AZ2" s="1" t="s">
        <v>128</v>
      </c>
      <c r="BA2" s="1">
        <v>280</v>
      </c>
      <c r="BB2" s="1">
        <v>3</v>
      </c>
      <c r="BC2" s="4">
        <v>41647</v>
      </c>
      <c r="BD2" s="1" t="s">
        <v>129</v>
      </c>
      <c r="BE2" s="1" t="s">
        <v>130</v>
      </c>
      <c r="BF2" s="1"/>
      <c r="BG2" s="1"/>
      <c r="BH2" s="1"/>
      <c r="BI2" s="1" t="s">
        <v>120</v>
      </c>
      <c r="BJ2" s="1"/>
      <c r="BK2" s="1"/>
      <c r="BL2" s="1"/>
      <c r="BM2" s="1"/>
      <c r="BN2" s="1" t="s">
        <v>120</v>
      </c>
      <c r="BO2" s="1" t="s">
        <v>120</v>
      </c>
      <c r="BP2" s="1"/>
      <c r="BQ2" s="1"/>
      <c r="BR2" s="1"/>
      <c r="BS2" s="1"/>
      <c r="BT2" s="1" t="s">
        <v>131</v>
      </c>
      <c r="BU2" s="1" t="s">
        <v>125</v>
      </c>
      <c r="BV2" s="1" t="s">
        <v>132</v>
      </c>
      <c r="BW2" s="1"/>
      <c r="BX2" s="1"/>
      <c r="BY2" s="1"/>
      <c r="BZ2" s="1"/>
      <c r="CA2" s="1">
        <v>1402</v>
      </c>
      <c r="CB2" s="1" t="s">
        <v>133</v>
      </c>
      <c r="CC2" s="1" t="s">
        <v>134</v>
      </c>
      <c r="CD2" s="1"/>
      <c r="CE2" s="1"/>
      <c r="CF2" s="1" t="s">
        <v>135</v>
      </c>
      <c r="CG2" s="1" t="s">
        <v>136</v>
      </c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6">
        <f t="shared" ref="CY2:CY23" si="0">YEARFRAC(Z2,AA2)</f>
        <v>26.416666666666668</v>
      </c>
      <c r="CZ2" s="6">
        <f t="shared" ref="CZ2:CZ23" si="1">(COUNTIF(S2,"*")+COUNTIF(T2,"*")+COUNTIF(AE2,"*")+COUNTIF(BG2,"*"))/4</f>
        <v>0.5</v>
      </c>
      <c r="DA2" s="6">
        <f t="shared" ref="DA2:DA23" si="2">(COUNTIF(Q2,"*")+COUNTIF(I2,"*")+COUNTIF(BR2,"y*"))/3</f>
        <v>0.33333333333333331</v>
      </c>
      <c r="DB2" s="6">
        <f t="shared" ref="DB2:DB23" si="3">(COUNTIF(U2,"*")+COUNTA(BA2)+COUNTA(BB2)+COUNTA(BC2)+COUNTA(BD2)+COUNTA(BE2)+COUNTIF(BN2,"y*"))/7</f>
        <v>0.8571428571428571</v>
      </c>
      <c r="DC2" s="6">
        <f t="shared" ref="DC2:DC23" si="4">(COUNTIF(V2,"*")+COUNTIF(BH2,"*"))/2</f>
        <v>0.5</v>
      </c>
      <c r="DD2" s="6">
        <f t="shared" ref="DD2:DD23" si="5">(COUNTIF(V2,"*")+COUNTIF(BF2,"*"))/2</f>
        <v>0.5</v>
      </c>
      <c r="DE2" s="6">
        <f t="shared" ref="DE2:DE23" si="6">COUNTIF(AZ2,"*")</f>
        <v>1</v>
      </c>
      <c r="DF2" s="6">
        <f t="shared" ref="DF2:DF23" si="7">COUNTIF(W2,"*")</f>
        <v>1</v>
      </c>
      <c r="DG2" s="6">
        <f t="shared" ref="DG2:DG23" si="8">(COUNTIF(X2,"*")+COUNTIF(BS2,"*")+COUNTIF(BT2,"*")+COUNTIF(BU2,"*")+COUNTIF(BV2,"*")+COUNTIF(BW2,"*")+COUNTIF(BX2,"*")-COUNTIF(BT2,"no*")-COUNTIF(BU2,"no*")-COUNTIF(BV2,"no*"))/7</f>
        <v>0.42857142857142855</v>
      </c>
      <c r="DH2" s="6">
        <f t="shared" ref="DH2:DH23" si="9">COUNTIF(BZ2,"*")+COUNTA(BZ2)</f>
        <v>0</v>
      </c>
      <c r="DI2" s="6">
        <f t="shared" ref="DI2:DI23" si="10">COUNTIF(Y2,"*")</f>
        <v>1</v>
      </c>
      <c r="DJ2" s="6">
        <f t="shared" ref="DJ2:DJ23" si="11">COUNTIF(BR2,"y*")</f>
        <v>0</v>
      </c>
      <c r="DK2" s="6">
        <f t="shared" ref="DK2:DK10" si="12">(COUNTIF(U2,"*")+COUNTIF(W2,"*")+COUNTIF(BO2,"y*"))/3</f>
        <v>0.66666666666666663</v>
      </c>
      <c r="DL2" s="6">
        <f t="shared" ref="DL2:DL23" si="13">SUM(CZ2:DK2)/12</f>
        <v>0.56547619047619047</v>
      </c>
      <c r="DM2" s="1">
        <f t="shared" ref="DM2:DQ10" si="14">BA2</f>
        <v>280</v>
      </c>
      <c r="DN2" s="1">
        <f t="shared" si="14"/>
        <v>3</v>
      </c>
      <c r="DO2" s="1">
        <f t="shared" si="14"/>
        <v>41647</v>
      </c>
      <c r="DP2" s="1" t="str">
        <f t="shared" si="14"/>
        <v>20 W/m**2</v>
      </c>
      <c r="DQ2" s="1" t="str">
        <f t="shared" si="14"/>
        <v>5 W/m**2</v>
      </c>
      <c r="DR2" s="5">
        <v>1</v>
      </c>
      <c r="DS2" s="6">
        <f t="shared" ref="DS2:DS23" si="15">COUNTIF(N2,"*")</f>
        <v>1</v>
      </c>
      <c r="DT2" s="1" t="str">
        <f t="shared" ref="DT2:DT23" si="16">N2</f>
        <v>Earth Radiation And Feedbacks</v>
      </c>
      <c r="DU2" s="6">
        <f>SUM(CY2/30,DL2,DR2,DS2)</f>
        <v>3.4460317460317462</v>
      </c>
    </row>
    <row r="3" spans="1:125" ht="15" customHeight="1">
      <c r="A3" t="s">
        <v>137</v>
      </c>
      <c r="B3" t="s">
        <v>138</v>
      </c>
      <c r="C3" t="s">
        <v>139</v>
      </c>
      <c r="D3" t="s">
        <v>140</v>
      </c>
      <c r="E3" s="1" t="s">
        <v>141</v>
      </c>
      <c r="F3" s="1"/>
      <c r="G3" s="1"/>
      <c r="H3" s="1" t="s">
        <v>120</v>
      </c>
      <c r="I3" s="1"/>
      <c r="J3" s="1"/>
      <c r="K3" s="1" t="s">
        <v>120</v>
      </c>
      <c r="L3" s="1" t="s">
        <v>120</v>
      </c>
      <c r="M3" s="1"/>
      <c r="N3" s="1" t="s">
        <v>142</v>
      </c>
      <c r="O3" s="1" t="s">
        <v>143</v>
      </c>
      <c r="P3" s="1" t="s">
        <v>141</v>
      </c>
      <c r="Q3" s="1" t="s">
        <v>141</v>
      </c>
      <c r="R3" s="1" t="s">
        <v>141</v>
      </c>
      <c r="S3" s="1" t="s">
        <v>141</v>
      </c>
      <c r="T3" s="1" t="s">
        <v>141</v>
      </c>
      <c r="U3" s="1" t="s">
        <v>141</v>
      </c>
      <c r="V3" s="1" t="s">
        <v>141</v>
      </c>
      <c r="W3" s="1" t="s">
        <v>141</v>
      </c>
      <c r="X3" s="1" t="s">
        <v>141</v>
      </c>
      <c r="Y3" s="1" t="s">
        <v>141</v>
      </c>
      <c r="Z3" s="3">
        <v>38718</v>
      </c>
      <c r="AA3" s="3">
        <v>40878</v>
      </c>
      <c r="AB3" s="1"/>
      <c r="AC3" s="1" t="s">
        <v>144</v>
      </c>
      <c r="AD3" s="1" t="s">
        <v>145</v>
      </c>
      <c r="AE3" s="1" t="s">
        <v>146</v>
      </c>
      <c r="AF3" s="1" t="s">
        <v>147</v>
      </c>
      <c r="AG3" s="1"/>
      <c r="AH3" s="1" t="s">
        <v>118</v>
      </c>
      <c r="AI3" s="1" t="s">
        <v>148</v>
      </c>
      <c r="AJ3" s="1" t="s">
        <v>147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149</v>
      </c>
      <c r="AZ3" s="1" t="s">
        <v>150</v>
      </c>
      <c r="BA3" s="1" t="s">
        <v>151</v>
      </c>
      <c r="BB3" s="1" t="s">
        <v>152</v>
      </c>
      <c r="BC3" s="1" t="s">
        <v>153</v>
      </c>
      <c r="BD3" s="1" t="s">
        <v>154</v>
      </c>
      <c r="BE3" s="1" t="s">
        <v>152</v>
      </c>
      <c r="BF3" s="1"/>
      <c r="BG3" s="1"/>
      <c r="BH3" s="1"/>
      <c r="BI3" s="1" t="s">
        <v>120</v>
      </c>
      <c r="BJ3" s="1"/>
      <c r="BK3" s="1" t="s">
        <v>146</v>
      </c>
      <c r="BL3" s="1" t="s">
        <v>147</v>
      </c>
      <c r="BM3" s="1" t="s">
        <v>155</v>
      </c>
      <c r="BN3" s="1" t="s">
        <v>120</v>
      </c>
      <c r="BO3" s="1" t="s">
        <v>120</v>
      </c>
      <c r="BP3" s="1"/>
      <c r="BQ3" s="1"/>
      <c r="BR3" s="1"/>
      <c r="BS3" s="1" t="s">
        <v>156</v>
      </c>
      <c r="BT3" s="1" t="s">
        <v>120</v>
      </c>
      <c r="BU3" s="1" t="s">
        <v>157</v>
      </c>
      <c r="BV3" s="1" t="s">
        <v>132</v>
      </c>
      <c r="BW3" s="1" t="s">
        <v>158</v>
      </c>
      <c r="BX3" s="1"/>
      <c r="BY3" s="1"/>
      <c r="BZ3" s="1" t="s">
        <v>159</v>
      </c>
      <c r="CA3" s="1">
        <v>1403</v>
      </c>
      <c r="CB3" s="1" t="s">
        <v>133</v>
      </c>
      <c r="CC3" s="1" t="s">
        <v>160</v>
      </c>
      <c r="CD3" s="1"/>
      <c r="CE3" s="1"/>
      <c r="CF3" s="1" t="s">
        <v>135</v>
      </c>
      <c r="CG3" s="1" t="s">
        <v>136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6">
        <f t="shared" si="0"/>
        <v>5.916666666666667</v>
      </c>
      <c r="CZ3" s="6">
        <f t="shared" si="1"/>
        <v>0.75</v>
      </c>
      <c r="DA3" s="6">
        <f t="shared" si="2"/>
        <v>0.33333333333333331</v>
      </c>
      <c r="DB3" s="6">
        <f t="shared" si="3"/>
        <v>0.8571428571428571</v>
      </c>
      <c r="DC3" s="6">
        <f t="shared" si="4"/>
        <v>0.5</v>
      </c>
      <c r="DD3" s="6">
        <f t="shared" si="5"/>
        <v>0.5</v>
      </c>
      <c r="DE3" s="6">
        <f t="shared" si="6"/>
        <v>1</v>
      </c>
      <c r="DF3" s="6">
        <f t="shared" si="7"/>
        <v>1</v>
      </c>
      <c r="DG3" s="6">
        <f t="shared" si="8"/>
        <v>0.7142857142857143</v>
      </c>
      <c r="DH3" s="6">
        <f t="shared" si="9"/>
        <v>2</v>
      </c>
      <c r="DI3" s="6">
        <f t="shared" si="10"/>
        <v>1</v>
      </c>
      <c r="DJ3" s="6">
        <f t="shared" si="11"/>
        <v>0</v>
      </c>
      <c r="DK3" s="6">
        <f t="shared" si="12"/>
        <v>0.66666666666666663</v>
      </c>
      <c r="DL3" s="6">
        <f t="shared" si="13"/>
        <v>0.7767857142857143</v>
      </c>
      <c r="DM3" s="1" t="str">
        <f t="shared" si="14"/>
        <v>0.05 x 0.05 deg</v>
      </c>
      <c r="DN3" s="1" t="str">
        <f t="shared" si="14"/>
        <v>n/a</v>
      </c>
      <c r="DO3" s="1" t="str">
        <f t="shared" si="14"/>
        <v>daily, monthly</v>
      </c>
      <c r="DP3" s="1" t="str">
        <f t="shared" si="14"/>
        <v>bias: 1.6 W/m_; absolute bias: 8 W/m_</v>
      </c>
      <c r="DQ3" s="1" t="str">
        <f t="shared" si="14"/>
        <v>n/a</v>
      </c>
      <c r="DR3" s="5">
        <v>0.8</v>
      </c>
      <c r="DS3" s="6">
        <f t="shared" si="15"/>
        <v>1</v>
      </c>
      <c r="DT3" s="1" t="str">
        <f t="shared" si="16"/>
        <v>Climate Research, Climate Model Validation And Evaluation, Solar Energy</v>
      </c>
      <c r="DU3" s="6">
        <f>SUM(CY3/30,DL3,DR3,DS3)</f>
        <v>2.7740079365079366</v>
      </c>
    </row>
    <row r="4" spans="1:125" ht="15" customHeight="1">
      <c r="A4" t="s">
        <v>115</v>
      </c>
      <c r="B4" t="s">
        <v>138</v>
      </c>
      <c r="C4" t="s">
        <v>139</v>
      </c>
      <c r="D4" t="s">
        <v>161</v>
      </c>
      <c r="E4" s="1" t="s">
        <v>141</v>
      </c>
      <c r="F4" s="1"/>
      <c r="G4" s="1"/>
      <c r="H4" s="1" t="s">
        <v>120</v>
      </c>
      <c r="I4" s="1"/>
      <c r="J4" s="1"/>
      <c r="K4" s="1" t="s">
        <v>120</v>
      </c>
      <c r="L4" s="1" t="s">
        <v>120</v>
      </c>
      <c r="M4" s="1"/>
      <c r="N4" s="1"/>
      <c r="O4" s="1" t="s">
        <v>162</v>
      </c>
      <c r="P4" s="1" t="s">
        <v>163</v>
      </c>
      <c r="Q4" s="1" t="s">
        <v>163</v>
      </c>
      <c r="R4" s="1" t="s">
        <v>163</v>
      </c>
      <c r="S4" s="1" t="s">
        <v>141</v>
      </c>
      <c r="T4" s="1" t="s">
        <v>141</v>
      </c>
      <c r="U4" s="1" t="s">
        <v>141</v>
      </c>
      <c r="V4" s="1" t="s">
        <v>141</v>
      </c>
      <c r="W4" s="1" t="s">
        <v>141</v>
      </c>
      <c r="X4" s="1" t="s">
        <v>141</v>
      </c>
      <c r="Y4" s="1" t="s">
        <v>141</v>
      </c>
      <c r="Z4" s="3">
        <v>29952</v>
      </c>
      <c r="AA4" s="3">
        <v>42339</v>
      </c>
      <c r="AB4" s="1"/>
      <c r="AC4" s="1" t="s">
        <v>164</v>
      </c>
      <c r="AD4" s="1" t="s">
        <v>125</v>
      </c>
      <c r="AE4" s="1"/>
      <c r="AF4" s="1"/>
      <c r="AG4" s="1"/>
      <c r="AH4" s="1" t="s">
        <v>126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 t="s">
        <v>128</v>
      </c>
      <c r="BA4" s="1"/>
      <c r="BB4" s="1"/>
      <c r="BC4" s="1" t="s">
        <v>165</v>
      </c>
      <c r="BD4" s="1" t="s">
        <v>166</v>
      </c>
      <c r="BE4" s="1" t="s">
        <v>167</v>
      </c>
      <c r="BF4" s="1"/>
      <c r="BG4" s="1"/>
      <c r="BH4" s="1"/>
      <c r="BI4" s="1" t="s">
        <v>120</v>
      </c>
      <c r="BJ4" s="1"/>
      <c r="BK4" s="1"/>
      <c r="BL4" s="1"/>
      <c r="BM4" s="1"/>
      <c r="BN4" s="1" t="s">
        <v>120</v>
      </c>
      <c r="BO4" s="1" t="s">
        <v>120</v>
      </c>
      <c r="BP4" s="1"/>
      <c r="BQ4" s="1"/>
      <c r="BR4" s="1"/>
      <c r="BS4" s="1"/>
      <c r="BT4" s="1" t="s">
        <v>131</v>
      </c>
      <c r="BU4" s="1" t="s">
        <v>125</v>
      </c>
      <c r="BV4" s="1" t="s">
        <v>132</v>
      </c>
      <c r="BW4" s="1"/>
      <c r="BX4" s="1"/>
      <c r="BY4" s="1"/>
      <c r="BZ4" s="1"/>
      <c r="CA4" s="7">
        <v>37929</v>
      </c>
      <c r="CB4" s="1" t="s">
        <v>133</v>
      </c>
      <c r="CC4" s="1" t="s">
        <v>168</v>
      </c>
      <c r="CD4" s="1"/>
      <c r="CE4" s="1"/>
      <c r="CF4" s="1" t="s">
        <v>135</v>
      </c>
      <c r="CG4" s="1" t="s">
        <v>136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6">
        <f t="shared" si="0"/>
        <v>33.916666666666664</v>
      </c>
      <c r="CZ4" s="6">
        <f t="shared" si="1"/>
        <v>0.5</v>
      </c>
      <c r="DA4" s="6">
        <f t="shared" si="2"/>
        <v>0.33333333333333331</v>
      </c>
      <c r="DB4" s="6">
        <f t="shared" si="3"/>
        <v>0.5714285714285714</v>
      </c>
      <c r="DC4" s="6">
        <f t="shared" si="4"/>
        <v>0.5</v>
      </c>
      <c r="DD4" s="6">
        <f t="shared" si="5"/>
        <v>0.5</v>
      </c>
      <c r="DE4" s="6">
        <f t="shared" si="6"/>
        <v>1</v>
      </c>
      <c r="DF4" s="6">
        <f t="shared" si="7"/>
        <v>1</v>
      </c>
      <c r="DG4" s="6">
        <f t="shared" si="8"/>
        <v>0.42857142857142855</v>
      </c>
      <c r="DH4" s="6">
        <f t="shared" si="9"/>
        <v>0</v>
      </c>
      <c r="DI4" s="6">
        <f t="shared" si="10"/>
        <v>1</v>
      </c>
      <c r="DJ4" s="6">
        <f t="shared" si="11"/>
        <v>0</v>
      </c>
      <c r="DK4" s="6">
        <f t="shared" si="12"/>
        <v>0.66666666666666663</v>
      </c>
      <c r="DL4" s="6">
        <f t="shared" si="13"/>
        <v>0.54166666666666674</v>
      </c>
      <c r="DM4" s="1">
        <f t="shared" si="14"/>
        <v>0</v>
      </c>
      <c r="DN4" s="1">
        <f t="shared" si="14"/>
        <v>0</v>
      </c>
      <c r="DO4" s="1" t="str">
        <f t="shared" si="14"/>
        <v>monthly means</v>
      </c>
      <c r="DP4" s="1" t="str">
        <f t="shared" si="14"/>
        <v>15 W/m2</v>
      </c>
      <c r="DQ4" s="1" t="str">
        <f t="shared" si="14"/>
        <v>4 W/m2</v>
      </c>
      <c r="DR4" s="5">
        <v>0.6</v>
      </c>
      <c r="DS4" s="6">
        <f t="shared" si="15"/>
        <v>0</v>
      </c>
      <c r="DT4" s="1">
        <f t="shared" si="16"/>
        <v>0</v>
      </c>
      <c r="DU4" s="6">
        <f>SUM(CY4/30,DL4,DR4,DS4)</f>
        <v>2.2722222222222221</v>
      </c>
    </row>
    <row r="5" spans="1:125" ht="15" customHeight="1">
      <c r="A5" t="s">
        <v>115</v>
      </c>
      <c r="B5" t="s">
        <v>138</v>
      </c>
      <c r="C5" t="s">
        <v>139</v>
      </c>
      <c r="D5" t="s">
        <v>169</v>
      </c>
      <c r="E5" s="1" t="s">
        <v>141</v>
      </c>
      <c r="F5" s="1"/>
      <c r="G5" s="1"/>
      <c r="H5" s="1" t="s">
        <v>120</v>
      </c>
      <c r="I5" s="1"/>
      <c r="J5" s="1"/>
      <c r="K5" s="1" t="s">
        <v>120</v>
      </c>
      <c r="L5" s="1" t="s">
        <v>120</v>
      </c>
      <c r="M5" s="1"/>
      <c r="N5" s="1" t="s">
        <v>170</v>
      </c>
      <c r="O5" s="1" t="s">
        <v>171</v>
      </c>
      <c r="P5" s="1" t="s">
        <v>163</v>
      </c>
      <c r="Q5" s="1" t="s">
        <v>163</v>
      </c>
      <c r="R5" s="1" t="s">
        <v>163</v>
      </c>
      <c r="S5" s="1" t="s">
        <v>141</v>
      </c>
      <c r="T5" s="1" t="s">
        <v>141</v>
      </c>
      <c r="U5" s="1" t="s">
        <v>141</v>
      </c>
      <c r="V5" s="1" t="s">
        <v>141</v>
      </c>
      <c r="W5" s="1" t="s">
        <v>141</v>
      </c>
      <c r="X5" s="1" t="s">
        <v>141</v>
      </c>
      <c r="Y5" s="1" t="s">
        <v>141</v>
      </c>
      <c r="Z5" s="3">
        <v>29952</v>
      </c>
      <c r="AA5" s="3">
        <v>42339</v>
      </c>
      <c r="AB5" s="1"/>
      <c r="AC5" s="1" t="s">
        <v>164</v>
      </c>
      <c r="AD5" s="1" t="s">
        <v>125</v>
      </c>
      <c r="AE5" s="1"/>
      <c r="AF5" s="1"/>
      <c r="AG5" s="1"/>
      <c r="AH5" s="1" t="s">
        <v>126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 t="s">
        <v>128</v>
      </c>
      <c r="BA5" s="1" t="s">
        <v>172</v>
      </c>
      <c r="BB5" s="1"/>
      <c r="BC5" s="1" t="s">
        <v>165</v>
      </c>
      <c r="BD5" s="1" t="s">
        <v>166</v>
      </c>
      <c r="BE5" s="1" t="s">
        <v>173</v>
      </c>
      <c r="BF5" s="1"/>
      <c r="BG5" s="1"/>
      <c r="BH5" s="1"/>
      <c r="BI5" s="1" t="s">
        <v>120</v>
      </c>
      <c r="BJ5" s="1"/>
      <c r="BK5" s="1"/>
      <c r="BL5" s="1"/>
      <c r="BM5" s="1"/>
      <c r="BN5" s="1" t="s">
        <v>120</v>
      </c>
      <c r="BO5" s="1" t="s">
        <v>120</v>
      </c>
      <c r="BP5" s="1"/>
      <c r="BQ5" s="1"/>
      <c r="BR5" s="1"/>
      <c r="BS5" s="1"/>
      <c r="BT5" s="1" t="s">
        <v>131</v>
      </c>
      <c r="BU5" s="1" t="s">
        <v>125</v>
      </c>
      <c r="BV5" s="1" t="s">
        <v>132</v>
      </c>
      <c r="BW5" s="1"/>
      <c r="BX5" s="1"/>
      <c r="BY5" s="1"/>
      <c r="BZ5" s="1"/>
      <c r="CA5" s="7">
        <v>37930</v>
      </c>
      <c r="CB5" s="1" t="s">
        <v>133</v>
      </c>
      <c r="CC5" s="1" t="s">
        <v>174</v>
      </c>
      <c r="CD5" s="1"/>
      <c r="CE5" s="1"/>
      <c r="CF5" s="1" t="s">
        <v>135</v>
      </c>
      <c r="CG5" s="1" t="s">
        <v>136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6">
        <f t="shared" si="0"/>
        <v>33.916666666666664</v>
      </c>
      <c r="CZ5" s="6">
        <f t="shared" si="1"/>
        <v>0.5</v>
      </c>
      <c r="DA5" s="6">
        <f t="shared" si="2"/>
        <v>0.33333333333333331</v>
      </c>
      <c r="DB5" s="6">
        <f t="shared" si="3"/>
        <v>0.7142857142857143</v>
      </c>
      <c r="DC5" s="6">
        <f t="shared" si="4"/>
        <v>0.5</v>
      </c>
      <c r="DD5" s="6">
        <f t="shared" si="5"/>
        <v>0.5</v>
      </c>
      <c r="DE5" s="6">
        <f t="shared" si="6"/>
        <v>1</v>
      </c>
      <c r="DF5" s="6">
        <f t="shared" si="7"/>
        <v>1</v>
      </c>
      <c r="DG5" s="6">
        <f t="shared" si="8"/>
        <v>0.42857142857142855</v>
      </c>
      <c r="DH5" s="6">
        <f t="shared" si="9"/>
        <v>0</v>
      </c>
      <c r="DI5" s="6">
        <f t="shared" si="10"/>
        <v>1</v>
      </c>
      <c r="DJ5" s="6">
        <f t="shared" si="11"/>
        <v>0</v>
      </c>
      <c r="DK5" s="6">
        <f t="shared" si="12"/>
        <v>0.66666666666666663</v>
      </c>
      <c r="DL5" s="6">
        <f t="shared" si="13"/>
        <v>0.5535714285714286</v>
      </c>
      <c r="DM5" s="1" t="str">
        <f t="shared" si="14"/>
        <v>0.25 x 0.25</v>
      </c>
      <c r="DN5" s="1">
        <f t="shared" si="14"/>
        <v>0</v>
      </c>
      <c r="DO5" s="1" t="str">
        <f t="shared" si="14"/>
        <v>monthly means</v>
      </c>
      <c r="DP5" s="1" t="str">
        <f t="shared" si="14"/>
        <v>15 W/m2</v>
      </c>
      <c r="DQ5" s="1" t="str">
        <f t="shared" si="14"/>
        <v>5 W/m2</v>
      </c>
      <c r="DR5" s="5">
        <v>0.8</v>
      </c>
      <c r="DS5" s="6">
        <f t="shared" si="15"/>
        <v>1</v>
      </c>
      <c r="DT5" s="1" t="str">
        <f t="shared" si="16"/>
        <v>Radiation Budget</v>
      </c>
      <c r="DU5" s="6">
        <f>SUM(CY5/30,DL5,DR5,DS5)</f>
        <v>3.4841269841269842</v>
      </c>
    </row>
    <row r="6" spans="1:125" ht="15" customHeight="1">
      <c r="A6" t="s">
        <v>115</v>
      </c>
      <c r="B6" t="s">
        <v>138</v>
      </c>
      <c r="C6" t="s">
        <v>139</v>
      </c>
      <c r="D6" t="s">
        <v>175</v>
      </c>
      <c r="E6" s="1" t="s">
        <v>141</v>
      </c>
      <c r="F6" s="1"/>
      <c r="G6" s="1"/>
      <c r="H6" s="1" t="s">
        <v>120</v>
      </c>
      <c r="I6" s="1"/>
      <c r="J6" s="1"/>
      <c r="K6" s="1" t="s">
        <v>120</v>
      </c>
      <c r="L6" s="1" t="s">
        <v>120</v>
      </c>
      <c r="M6" s="1"/>
      <c r="N6" s="1" t="s">
        <v>176</v>
      </c>
      <c r="O6" s="1" t="s">
        <v>177</v>
      </c>
      <c r="P6" s="1" t="s">
        <v>119</v>
      </c>
      <c r="Q6" s="1" t="s">
        <v>119</v>
      </c>
      <c r="R6" s="1" t="s">
        <v>141</v>
      </c>
      <c r="S6" s="1" t="s">
        <v>119</v>
      </c>
      <c r="T6" s="1" t="s">
        <v>141</v>
      </c>
      <c r="U6" s="1" t="s">
        <v>141</v>
      </c>
      <c r="V6" s="1" t="s">
        <v>141</v>
      </c>
      <c r="W6" s="1" t="s">
        <v>141</v>
      </c>
      <c r="X6" s="1" t="s">
        <v>141</v>
      </c>
      <c r="Y6" s="1" t="s">
        <v>141</v>
      </c>
      <c r="Z6" s="3">
        <v>29952</v>
      </c>
      <c r="AA6" s="3">
        <v>42339</v>
      </c>
      <c r="AB6" s="1"/>
      <c r="AC6" s="1" t="s">
        <v>164</v>
      </c>
      <c r="AD6" s="1" t="s">
        <v>125</v>
      </c>
      <c r="AE6" s="1" t="s">
        <v>178</v>
      </c>
      <c r="AF6" s="1" t="s">
        <v>179</v>
      </c>
      <c r="AG6" s="1"/>
      <c r="AH6" s="1" t="s">
        <v>118</v>
      </c>
      <c r="AI6" s="1" t="s">
        <v>180</v>
      </c>
      <c r="AJ6" s="1" t="s">
        <v>179</v>
      </c>
      <c r="AK6" s="1"/>
      <c r="AL6" s="1" t="s">
        <v>181</v>
      </c>
      <c r="AM6" s="1" t="s">
        <v>179</v>
      </c>
      <c r="AN6" s="1"/>
      <c r="AO6" s="1" t="s">
        <v>182</v>
      </c>
      <c r="AP6" s="1"/>
      <c r="AQ6" s="1"/>
      <c r="AR6" s="1" t="s">
        <v>183</v>
      </c>
      <c r="AS6" s="1"/>
      <c r="AT6" s="1"/>
      <c r="AU6" s="1" t="s">
        <v>184</v>
      </c>
      <c r="AV6" s="1"/>
      <c r="AW6" s="1"/>
      <c r="AX6" s="1"/>
      <c r="AY6" s="1" t="s">
        <v>185</v>
      </c>
      <c r="AZ6" s="1" t="s">
        <v>128</v>
      </c>
      <c r="BA6" s="1" t="s">
        <v>172</v>
      </c>
      <c r="BB6" s="1"/>
      <c r="BC6" s="1" t="s">
        <v>165</v>
      </c>
      <c r="BD6" s="1" t="s">
        <v>166</v>
      </c>
      <c r="BE6" s="1" t="s">
        <v>173</v>
      </c>
      <c r="BF6" s="1"/>
      <c r="BG6" s="1"/>
      <c r="BH6" s="1"/>
      <c r="BI6" s="1" t="s">
        <v>120</v>
      </c>
      <c r="BJ6" s="1"/>
      <c r="BK6" s="1"/>
      <c r="BL6" s="1"/>
      <c r="BM6" s="1"/>
      <c r="BN6" s="1" t="s">
        <v>120</v>
      </c>
      <c r="BO6" s="1" t="s">
        <v>120</v>
      </c>
      <c r="BP6" s="1"/>
      <c r="BQ6" s="1"/>
      <c r="BR6" s="1"/>
      <c r="BS6" s="1"/>
      <c r="BT6" s="1" t="s">
        <v>131</v>
      </c>
      <c r="BU6" s="1" t="s">
        <v>125</v>
      </c>
      <c r="BV6" s="1" t="s">
        <v>132</v>
      </c>
      <c r="BW6" s="1"/>
      <c r="BX6" s="1"/>
      <c r="BY6" s="1"/>
      <c r="BZ6" s="1"/>
      <c r="CA6" s="1">
        <v>1406</v>
      </c>
      <c r="CB6" s="1" t="s">
        <v>133</v>
      </c>
      <c r="CC6" s="1" t="s">
        <v>186</v>
      </c>
      <c r="CD6" s="1"/>
      <c r="CE6" s="1"/>
      <c r="CF6" s="1" t="s">
        <v>135</v>
      </c>
      <c r="CG6" s="1" t="s">
        <v>136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6">
        <f t="shared" si="0"/>
        <v>33.916666666666664</v>
      </c>
      <c r="CZ6" s="6">
        <f t="shared" si="1"/>
        <v>0.75</v>
      </c>
      <c r="DA6" s="6">
        <f t="shared" si="2"/>
        <v>0.33333333333333331</v>
      </c>
      <c r="DB6" s="6">
        <f t="shared" si="3"/>
        <v>0.7142857142857143</v>
      </c>
      <c r="DC6" s="6">
        <f t="shared" si="4"/>
        <v>0.5</v>
      </c>
      <c r="DD6" s="6">
        <f t="shared" si="5"/>
        <v>0.5</v>
      </c>
      <c r="DE6" s="6">
        <f t="shared" si="6"/>
        <v>1</v>
      </c>
      <c r="DF6" s="6">
        <f t="shared" si="7"/>
        <v>1</v>
      </c>
      <c r="DG6" s="6">
        <f t="shared" si="8"/>
        <v>0.42857142857142855</v>
      </c>
      <c r="DH6" s="6">
        <f t="shared" si="9"/>
        <v>0</v>
      </c>
      <c r="DI6" s="6">
        <f t="shared" si="10"/>
        <v>1</v>
      </c>
      <c r="DJ6" s="6">
        <f t="shared" si="11"/>
        <v>0</v>
      </c>
      <c r="DK6" s="6">
        <f t="shared" si="12"/>
        <v>0.66666666666666663</v>
      </c>
      <c r="DL6" s="6">
        <f t="shared" si="13"/>
        <v>0.57440476190476197</v>
      </c>
      <c r="DM6" s="1" t="str">
        <f t="shared" si="14"/>
        <v>0.25 x 0.25</v>
      </c>
      <c r="DN6" s="1">
        <f t="shared" si="14"/>
        <v>0</v>
      </c>
      <c r="DO6" s="1" t="str">
        <f t="shared" si="14"/>
        <v>monthly means</v>
      </c>
      <c r="DP6" s="1" t="str">
        <f t="shared" si="14"/>
        <v>15 W/m2</v>
      </c>
      <c r="DQ6" s="1" t="str">
        <f t="shared" si="14"/>
        <v>5 W/m2</v>
      </c>
      <c r="DR6" s="5">
        <v>1</v>
      </c>
      <c r="DS6" s="6">
        <f t="shared" si="15"/>
        <v>1</v>
      </c>
      <c r="DT6" s="1" t="str">
        <f t="shared" si="16"/>
        <v>Radiation Budget Studies</v>
      </c>
      <c r="DU6" s="6">
        <f>SUM(CY6/30,DL6,DR6,DS6)</f>
        <v>3.7049603174603174</v>
      </c>
    </row>
    <row r="7" spans="1:125" ht="15" customHeight="1">
      <c r="A7" t="s">
        <v>115</v>
      </c>
      <c r="B7" t="s">
        <v>138</v>
      </c>
      <c r="C7" t="s">
        <v>139</v>
      </c>
      <c r="D7" t="s">
        <v>187</v>
      </c>
      <c r="E7" s="1" t="s">
        <v>141</v>
      </c>
      <c r="F7" s="1"/>
      <c r="G7" s="1"/>
      <c r="H7" s="1" t="s">
        <v>120</v>
      </c>
      <c r="I7" s="1"/>
      <c r="J7" s="1"/>
      <c r="K7" s="1" t="s">
        <v>120</v>
      </c>
      <c r="L7" s="1" t="s">
        <v>120</v>
      </c>
      <c r="M7" s="1"/>
      <c r="N7" s="1" t="s">
        <v>176</v>
      </c>
      <c r="O7" s="1" t="s">
        <v>188</v>
      </c>
      <c r="P7" s="1" t="s">
        <v>163</v>
      </c>
      <c r="Q7" s="1" t="s">
        <v>163</v>
      </c>
      <c r="R7" s="1" t="s">
        <v>163</v>
      </c>
      <c r="S7" s="1" t="s">
        <v>141</v>
      </c>
      <c r="T7" s="1" t="s">
        <v>141</v>
      </c>
      <c r="U7" s="1" t="s">
        <v>141</v>
      </c>
      <c r="V7" s="1" t="s">
        <v>141</v>
      </c>
      <c r="W7" s="1" t="s">
        <v>141</v>
      </c>
      <c r="X7" s="1" t="s">
        <v>141</v>
      </c>
      <c r="Y7" s="1" t="s">
        <v>141</v>
      </c>
      <c r="Z7" s="3">
        <v>31778</v>
      </c>
      <c r="AA7" s="3">
        <v>41244</v>
      </c>
      <c r="AB7" s="1"/>
      <c r="AC7" s="1" t="s">
        <v>164</v>
      </c>
      <c r="AD7" s="1" t="s">
        <v>125</v>
      </c>
      <c r="AE7" s="1"/>
      <c r="AF7" s="1"/>
      <c r="AG7" s="1"/>
      <c r="AH7" s="1" t="s">
        <v>126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 t="s">
        <v>128</v>
      </c>
      <c r="BA7" s="1"/>
      <c r="BB7" s="1"/>
      <c r="BC7" s="1"/>
      <c r="BD7" s="1" t="s">
        <v>189</v>
      </c>
      <c r="BE7" s="1" t="s">
        <v>190</v>
      </c>
      <c r="BF7" s="1"/>
      <c r="BG7" s="1"/>
      <c r="BH7" s="1"/>
      <c r="BI7" s="1" t="s">
        <v>120</v>
      </c>
      <c r="BJ7" s="1"/>
      <c r="BK7" s="1"/>
      <c r="BL7" s="1"/>
      <c r="BM7" s="1"/>
      <c r="BN7" s="1" t="s">
        <v>120</v>
      </c>
      <c r="BO7" s="1" t="s">
        <v>120</v>
      </c>
      <c r="BP7" s="1"/>
      <c r="BQ7" s="1"/>
      <c r="BR7" s="1"/>
      <c r="BS7" s="1"/>
      <c r="BT7" s="1" t="s">
        <v>131</v>
      </c>
      <c r="BU7" s="1" t="s">
        <v>125</v>
      </c>
      <c r="BV7" s="1" t="s">
        <v>132</v>
      </c>
      <c r="BW7" s="1"/>
      <c r="BX7" s="1"/>
      <c r="BY7" s="1"/>
      <c r="BZ7" s="1"/>
      <c r="CA7" s="1">
        <v>1407</v>
      </c>
      <c r="CB7" s="1" t="s">
        <v>133</v>
      </c>
      <c r="CC7" s="1" t="s">
        <v>191</v>
      </c>
      <c r="CD7" s="1"/>
      <c r="CE7" s="1"/>
      <c r="CF7" s="1" t="s">
        <v>135</v>
      </c>
      <c r="CG7" s="1" t="s">
        <v>136</v>
      </c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6">
        <f t="shared" si="0"/>
        <v>25.916666666666668</v>
      </c>
      <c r="CZ7" s="6">
        <f t="shared" si="1"/>
        <v>0.5</v>
      </c>
      <c r="DA7" s="6">
        <f t="shared" si="2"/>
        <v>0.33333333333333331</v>
      </c>
      <c r="DB7" s="6">
        <f t="shared" si="3"/>
        <v>0.42857142857142855</v>
      </c>
      <c r="DC7" s="6">
        <f t="shared" si="4"/>
        <v>0.5</v>
      </c>
      <c r="DD7" s="6">
        <f t="shared" si="5"/>
        <v>0.5</v>
      </c>
      <c r="DE7" s="6">
        <f t="shared" si="6"/>
        <v>1</v>
      </c>
      <c r="DF7" s="6">
        <f t="shared" si="7"/>
        <v>1</v>
      </c>
      <c r="DG7" s="6">
        <f t="shared" si="8"/>
        <v>0.42857142857142855</v>
      </c>
      <c r="DH7" s="6">
        <f t="shared" si="9"/>
        <v>0</v>
      </c>
      <c r="DI7" s="6">
        <f t="shared" si="10"/>
        <v>1</v>
      </c>
      <c r="DJ7" s="6">
        <f t="shared" si="11"/>
        <v>0</v>
      </c>
      <c r="DK7" s="6">
        <f t="shared" si="12"/>
        <v>0.66666666666666663</v>
      </c>
      <c r="DL7" s="6">
        <f t="shared" si="13"/>
        <v>0.52976190476190477</v>
      </c>
      <c r="DM7" s="1">
        <f t="shared" si="14"/>
        <v>0</v>
      </c>
      <c r="DN7" s="1">
        <f t="shared" si="14"/>
        <v>0</v>
      </c>
      <c r="DO7" s="1">
        <f t="shared" si="14"/>
        <v>0</v>
      </c>
      <c r="DP7" s="1" t="str">
        <f t="shared" si="14"/>
        <v>1,25 K</v>
      </c>
      <c r="DQ7" s="1" t="str">
        <f t="shared" si="14"/>
        <v>0.2 K</v>
      </c>
      <c r="DR7" s="5">
        <v>0.4</v>
      </c>
      <c r="DS7" s="6">
        <f t="shared" si="15"/>
        <v>1</v>
      </c>
      <c r="DT7" s="1" t="str">
        <f t="shared" si="16"/>
        <v>Radiation Budget Studies</v>
      </c>
      <c r="DU7" s="6">
        <f>SUM(CY7/30,DL7,DR7,DS7)</f>
        <v>2.7936507936507935</v>
      </c>
    </row>
    <row r="8" spans="1:125" ht="15" customHeight="1">
      <c r="A8" t="s">
        <v>137</v>
      </c>
      <c r="B8" t="s">
        <v>138</v>
      </c>
      <c r="C8" t="s">
        <v>139</v>
      </c>
      <c r="D8" t="s">
        <v>187</v>
      </c>
      <c r="E8" s="1" t="s">
        <v>141</v>
      </c>
      <c r="F8" s="1"/>
      <c r="G8" s="1"/>
      <c r="H8" s="1" t="s">
        <v>120</v>
      </c>
      <c r="I8" s="1"/>
      <c r="J8" s="1"/>
      <c r="K8" s="1" t="s">
        <v>120</v>
      </c>
      <c r="L8" s="1" t="s">
        <v>120</v>
      </c>
      <c r="M8" s="1"/>
      <c r="N8" s="1" t="s">
        <v>176</v>
      </c>
      <c r="O8" s="1" t="s">
        <v>192</v>
      </c>
      <c r="P8" s="1" t="s">
        <v>163</v>
      </c>
      <c r="Q8" s="1" t="s">
        <v>163</v>
      </c>
      <c r="R8" s="1" t="s">
        <v>163</v>
      </c>
      <c r="S8" s="1" t="s">
        <v>141</v>
      </c>
      <c r="T8" s="1" t="s">
        <v>141</v>
      </c>
      <c r="U8" s="1" t="s">
        <v>141</v>
      </c>
      <c r="V8" s="1" t="s">
        <v>141</v>
      </c>
      <c r="W8" s="1" t="s">
        <v>141</v>
      </c>
      <c r="X8" s="1" t="s">
        <v>141</v>
      </c>
      <c r="Y8" s="1" t="s">
        <v>141</v>
      </c>
      <c r="Z8" s="3">
        <v>28856</v>
      </c>
      <c r="AA8" s="3">
        <v>41974</v>
      </c>
      <c r="AB8" s="1"/>
      <c r="AC8" s="1" t="s">
        <v>164</v>
      </c>
      <c r="AD8" s="1" t="s">
        <v>125</v>
      </c>
      <c r="AE8" s="1"/>
      <c r="AF8" s="1"/>
      <c r="AG8" s="1"/>
      <c r="AH8" s="1" t="s">
        <v>126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 t="s">
        <v>128</v>
      </c>
      <c r="BA8" s="1"/>
      <c r="BB8" s="1"/>
      <c r="BC8" s="1"/>
      <c r="BD8" s="1" t="s">
        <v>193</v>
      </c>
      <c r="BE8" s="1" t="s">
        <v>190</v>
      </c>
      <c r="BF8" s="1"/>
      <c r="BG8" s="1"/>
      <c r="BH8" s="1"/>
      <c r="BI8" s="1" t="s">
        <v>120</v>
      </c>
      <c r="BJ8" s="1"/>
      <c r="BK8" s="1"/>
      <c r="BL8" s="1"/>
      <c r="BM8" s="1"/>
      <c r="BN8" s="1" t="s">
        <v>120</v>
      </c>
      <c r="BO8" s="1" t="s">
        <v>120</v>
      </c>
      <c r="BP8" s="1"/>
      <c r="BQ8" s="1"/>
      <c r="BR8" s="1"/>
      <c r="BS8" s="1"/>
      <c r="BT8" s="1" t="s">
        <v>131</v>
      </c>
      <c r="BU8" s="1" t="s">
        <v>125</v>
      </c>
      <c r="BV8" s="1" t="s">
        <v>132</v>
      </c>
      <c r="BW8" s="1"/>
      <c r="BX8" s="1"/>
      <c r="BY8" s="1"/>
      <c r="BZ8" s="1"/>
      <c r="CA8" s="7">
        <v>37933</v>
      </c>
      <c r="CB8" s="1" t="s">
        <v>133</v>
      </c>
      <c r="CC8" s="1" t="s">
        <v>194</v>
      </c>
      <c r="CD8" s="1"/>
      <c r="CE8" s="1"/>
      <c r="CF8" s="1" t="s">
        <v>135</v>
      </c>
      <c r="CG8" s="1" t="s">
        <v>136</v>
      </c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6">
        <f t="shared" si="0"/>
        <v>35.916666666666664</v>
      </c>
      <c r="CZ8" s="6">
        <f t="shared" si="1"/>
        <v>0.5</v>
      </c>
      <c r="DA8" s="6">
        <f t="shared" si="2"/>
        <v>0.33333333333333331</v>
      </c>
      <c r="DB8" s="6">
        <f t="shared" si="3"/>
        <v>0.42857142857142855</v>
      </c>
      <c r="DC8" s="6">
        <f t="shared" si="4"/>
        <v>0.5</v>
      </c>
      <c r="DD8" s="6">
        <f t="shared" si="5"/>
        <v>0.5</v>
      </c>
      <c r="DE8" s="6">
        <f t="shared" si="6"/>
        <v>1</v>
      </c>
      <c r="DF8" s="6">
        <f t="shared" si="7"/>
        <v>1</v>
      </c>
      <c r="DG8" s="6">
        <f t="shared" si="8"/>
        <v>0.42857142857142855</v>
      </c>
      <c r="DH8" s="6">
        <f t="shared" si="9"/>
        <v>0</v>
      </c>
      <c r="DI8" s="6">
        <f t="shared" si="10"/>
        <v>1</v>
      </c>
      <c r="DJ8" s="6">
        <f t="shared" si="11"/>
        <v>0</v>
      </c>
      <c r="DK8" s="6">
        <f t="shared" si="12"/>
        <v>0.66666666666666663</v>
      </c>
      <c r="DL8" s="6">
        <f t="shared" si="13"/>
        <v>0.52976190476190477</v>
      </c>
      <c r="DM8" s="1">
        <f t="shared" si="14"/>
        <v>0</v>
      </c>
      <c r="DN8" s="1">
        <f t="shared" si="14"/>
        <v>0</v>
      </c>
      <c r="DO8" s="1">
        <f t="shared" si="14"/>
        <v>0</v>
      </c>
      <c r="DP8" s="1" t="str">
        <f t="shared" si="14"/>
        <v>1.25 K</v>
      </c>
      <c r="DQ8" s="1" t="str">
        <f t="shared" si="14"/>
        <v>0.2 K</v>
      </c>
      <c r="DR8" s="5">
        <v>0.4</v>
      </c>
      <c r="DS8" s="6">
        <f t="shared" si="15"/>
        <v>1</v>
      </c>
      <c r="DT8" s="1" t="str">
        <f t="shared" si="16"/>
        <v>Radiation Budget Studies</v>
      </c>
      <c r="DU8" s="6">
        <f>SUM(CY8/30,DL8,DR8,DS8)</f>
        <v>3.126984126984127</v>
      </c>
    </row>
    <row r="9" spans="1:125" ht="15" customHeight="1">
      <c r="A9" t="s">
        <v>115</v>
      </c>
      <c r="B9" t="s">
        <v>138</v>
      </c>
      <c r="C9" t="s">
        <v>139</v>
      </c>
      <c r="D9" t="s">
        <v>195</v>
      </c>
      <c r="E9" s="1" t="s">
        <v>141</v>
      </c>
      <c r="F9" s="1"/>
      <c r="G9" s="1"/>
      <c r="H9" s="1" t="s">
        <v>120</v>
      </c>
      <c r="I9" s="1"/>
      <c r="J9" s="1"/>
      <c r="K9" s="1" t="s">
        <v>120</v>
      </c>
      <c r="L9" s="1" t="s">
        <v>120</v>
      </c>
      <c r="M9" s="1"/>
      <c r="N9" s="1" t="s">
        <v>176</v>
      </c>
      <c r="O9" s="1" t="s">
        <v>196</v>
      </c>
      <c r="P9" s="1" t="s">
        <v>141</v>
      </c>
      <c r="Q9" s="1" t="s">
        <v>141</v>
      </c>
      <c r="R9" s="1" t="s">
        <v>141</v>
      </c>
      <c r="S9" s="1" t="s">
        <v>141</v>
      </c>
      <c r="T9" s="1" t="s">
        <v>141</v>
      </c>
      <c r="U9" s="1" t="s">
        <v>141</v>
      </c>
      <c r="V9" s="1" t="s">
        <v>141</v>
      </c>
      <c r="W9" s="1" t="s">
        <v>141</v>
      </c>
      <c r="X9" s="1" t="s">
        <v>141</v>
      </c>
      <c r="Y9" s="1" t="s">
        <v>141</v>
      </c>
      <c r="Z9" s="3">
        <v>37987</v>
      </c>
      <c r="AA9" s="3">
        <v>41974</v>
      </c>
      <c r="AB9" s="1"/>
      <c r="AC9" s="1" t="s">
        <v>197</v>
      </c>
      <c r="AD9" s="1" t="s">
        <v>145</v>
      </c>
      <c r="AE9" s="1" t="s">
        <v>146</v>
      </c>
      <c r="AF9" s="1" t="s">
        <v>198</v>
      </c>
      <c r="AG9" s="1"/>
      <c r="AH9" s="1" t="s">
        <v>118</v>
      </c>
      <c r="AI9" s="1" t="s">
        <v>148</v>
      </c>
      <c r="AJ9" s="1" t="s">
        <v>198</v>
      </c>
      <c r="AK9" s="1"/>
      <c r="AL9" s="1" t="s">
        <v>199</v>
      </c>
      <c r="AM9" s="1" t="s">
        <v>198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 t="s">
        <v>200</v>
      </c>
      <c r="AZ9" s="1" t="s">
        <v>150</v>
      </c>
      <c r="BA9" s="1" t="s">
        <v>201</v>
      </c>
      <c r="BB9" s="1" t="s">
        <v>152</v>
      </c>
      <c r="BC9" s="1" t="s">
        <v>202</v>
      </c>
      <c r="BD9" s="1" t="s">
        <v>203</v>
      </c>
      <c r="BE9" s="1" t="s">
        <v>204</v>
      </c>
      <c r="BF9" s="1"/>
      <c r="BG9" s="1"/>
      <c r="BH9" s="1"/>
      <c r="BI9" s="1" t="s">
        <v>120</v>
      </c>
      <c r="BJ9" s="1"/>
      <c r="BK9" s="1"/>
      <c r="BL9" s="1"/>
      <c r="BM9" s="1"/>
      <c r="BN9" s="1" t="s">
        <v>120</v>
      </c>
      <c r="BO9" s="1" t="s">
        <v>120</v>
      </c>
      <c r="BP9" s="1"/>
      <c r="BQ9" s="1"/>
      <c r="BR9" s="1"/>
      <c r="BS9" s="1" t="s">
        <v>139</v>
      </c>
      <c r="BT9" s="1" t="s">
        <v>131</v>
      </c>
      <c r="BU9" s="1" t="s">
        <v>157</v>
      </c>
      <c r="BV9" s="1" t="s">
        <v>132</v>
      </c>
      <c r="BW9" s="1" t="s">
        <v>158</v>
      </c>
      <c r="BX9" s="1"/>
      <c r="BY9" s="1"/>
      <c r="BZ9" s="1"/>
      <c r="CA9" s="7">
        <v>37934</v>
      </c>
      <c r="CB9" s="1" t="s">
        <v>133</v>
      </c>
      <c r="CC9" s="1" t="s">
        <v>205</v>
      </c>
      <c r="CD9" s="1"/>
      <c r="CE9" s="1"/>
      <c r="CF9" s="1" t="s">
        <v>135</v>
      </c>
      <c r="CG9" s="1" t="s">
        <v>136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6">
        <f t="shared" si="0"/>
        <v>10.916666666666666</v>
      </c>
      <c r="CZ9" s="6">
        <f t="shared" si="1"/>
        <v>0.75</v>
      </c>
      <c r="DA9" s="6">
        <f t="shared" si="2"/>
        <v>0.33333333333333331</v>
      </c>
      <c r="DB9" s="6">
        <f t="shared" si="3"/>
        <v>0.8571428571428571</v>
      </c>
      <c r="DC9" s="6">
        <f t="shared" si="4"/>
        <v>0.5</v>
      </c>
      <c r="DD9" s="6">
        <f t="shared" si="5"/>
        <v>0.5</v>
      </c>
      <c r="DE9" s="6">
        <f t="shared" si="6"/>
        <v>1</v>
      </c>
      <c r="DF9" s="6">
        <f t="shared" si="7"/>
        <v>1</v>
      </c>
      <c r="DG9" s="6">
        <f t="shared" si="8"/>
        <v>0.8571428571428571</v>
      </c>
      <c r="DH9" s="6">
        <f t="shared" si="9"/>
        <v>0</v>
      </c>
      <c r="DI9" s="6">
        <f t="shared" si="10"/>
        <v>1</v>
      </c>
      <c r="DJ9" s="6">
        <f t="shared" si="11"/>
        <v>0</v>
      </c>
      <c r="DK9" s="6">
        <f t="shared" si="12"/>
        <v>0.66666666666666663</v>
      </c>
      <c r="DL9" s="6">
        <f t="shared" si="13"/>
        <v>0.62202380952380942</v>
      </c>
      <c r="DM9" s="1" t="str">
        <f t="shared" si="14"/>
        <v>45x45 Km</v>
      </c>
      <c r="DN9" s="1" t="str">
        <f t="shared" si="14"/>
        <v>n/a</v>
      </c>
      <c r="DO9" s="1" t="str">
        <f t="shared" si="14"/>
        <v>daily and monthly</v>
      </c>
      <c r="DP9" s="1" t="str">
        <f t="shared" si="14"/>
        <v>8 W/m2</v>
      </c>
      <c r="DQ9" s="1" t="str">
        <f t="shared" si="14"/>
        <v>&lt; 4 W/m2/decade</v>
      </c>
      <c r="DR9" s="5">
        <v>1</v>
      </c>
      <c r="DS9" s="6">
        <f t="shared" si="15"/>
        <v>1</v>
      </c>
      <c r="DT9" s="1" t="str">
        <f t="shared" si="16"/>
        <v>Radiation Budget Studies</v>
      </c>
      <c r="DU9" s="6">
        <f>SUM(CY9/30,DL9,DR9,DS9)</f>
        <v>2.9859126984126982</v>
      </c>
    </row>
    <row r="10" spans="1:125" ht="15" customHeight="1">
      <c r="A10" t="s">
        <v>137</v>
      </c>
      <c r="B10" t="s">
        <v>138</v>
      </c>
      <c r="C10" t="s">
        <v>139</v>
      </c>
      <c r="D10" t="s">
        <v>206</v>
      </c>
      <c r="E10" s="1" t="s">
        <v>141</v>
      </c>
      <c r="F10" s="1"/>
      <c r="G10" s="1"/>
      <c r="H10" s="1" t="s">
        <v>120</v>
      </c>
      <c r="I10" s="1"/>
      <c r="J10" s="1"/>
      <c r="K10" s="1" t="s">
        <v>120</v>
      </c>
      <c r="L10" s="1" t="s">
        <v>120</v>
      </c>
      <c r="M10" s="1"/>
      <c r="N10" s="1" t="s">
        <v>176</v>
      </c>
      <c r="O10" s="1" t="s">
        <v>207</v>
      </c>
      <c r="P10" s="1" t="s">
        <v>141</v>
      </c>
      <c r="Q10" s="1" t="s">
        <v>141</v>
      </c>
      <c r="R10" s="1" t="s">
        <v>141</v>
      </c>
      <c r="S10" s="1" t="s">
        <v>141</v>
      </c>
      <c r="T10" s="1" t="s">
        <v>141</v>
      </c>
      <c r="U10" s="1" t="s">
        <v>141</v>
      </c>
      <c r="V10" s="1" t="s">
        <v>141</v>
      </c>
      <c r="W10" s="1" t="s">
        <v>141</v>
      </c>
      <c r="X10" s="1" t="s">
        <v>141</v>
      </c>
      <c r="Y10" s="1" t="s">
        <v>141</v>
      </c>
      <c r="Z10" s="3">
        <v>37987</v>
      </c>
      <c r="AA10" s="3">
        <v>41974</v>
      </c>
      <c r="AB10" s="1"/>
      <c r="AC10" s="1" t="s">
        <v>197</v>
      </c>
      <c r="AD10" s="1" t="s">
        <v>145</v>
      </c>
      <c r="AE10" s="1" t="s">
        <v>146</v>
      </c>
      <c r="AF10" s="1" t="s">
        <v>208</v>
      </c>
      <c r="AG10" s="1"/>
      <c r="AH10" s="1" t="s">
        <v>118</v>
      </c>
      <c r="AI10" s="1" t="s">
        <v>148</v>
      </c>
      <c r="AJ10" s="1" t="s">
        <v>208</v>
      </c>
      <c r="AK10" s="1"/>
      <c r="AL10" s="1" t="s">
        <v>199</v>
      </c>
      <c r="AM10" s="1" t="s">
        <v>208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 t="s">
        <v>209</v>
      </c>
      <c r="AZ10" s="1" t="s">
        <v>150</v>
      </c>
      <c r="BA10" s="1" t="s">
        <v>210</v>
      </c>
      <c r="BB10" s="1" t="s">
        <v>152</v>
      </c>
      <c r="BC10" s="1" t="s">
        <v>202</v>
      </c>
      <c r="BD10" s="1" t="s">
        <v>211</v>
      </c>
      <c r="BE10" s="1" t="s">
        <v>204</v>
      </c>
      <c r="BF10" s="1"/>
      <c r="BG10" s="1"/>
      <c r="BH10" s="1"/>
      <c r="BI10" s="1" t="s">
        <v>120</v>
      </c>
      <c r="BJ10" s="1"/>
      <c r="BK10" s="1"/>
      <c r="BL10" s="1"/>
      <c r="BM10" s="1"/>
      <c r="BN10" s="1" t="s">
        <v>120</v>
      </c>
      <c r="BO10" s="1" t="s">
        <v>120</v>
      </c>
      <c r="BP10" s="1"/>
      <c r="BQ10" s="1"/>
      <c r="BR10" s="1"/>
      <c r="BS10" s="1" t="s">
        <v>139</v>
      </c>
      <c r="BT10" s="1" t="s">
        <v>131</v>
      </c>
      <c r="BU10" s="1" t="s">
        <v>157</v>
      </c>
      <c r="BV10" s="1" t="s">
        <v>132</v>
      </c>
      <c r="BW10" s="1" t="s">
        <v>158</v>
      </c>
      <c r="BX10" s="1"/>
      <c r="BY10" s="1"/>
      <c r="BZ10" s="1"/>
      <c r="CA10" s="1">
        <v>1410</v>
      </c>
      <c r="CB10" s="1" t="s">
        <v>133</v>
      </c>
      <c r="CC10" s="1" t="s">
        <v>212</v>
      </c>
      <c r="CD10" s="1"/>
      <c r="CE10" s="1"/>
      <c r="CF10" s="1" t="s">
        <v>135</v>
      </c>
      <c r="CG10" s="1" t="s">
        <v>136</v>
      </c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6">
        <f t="shared" si="0"/>
        <v>10.916666666666666</v>
      </c>
      <c r="CZ10" s="6">
        <f t="shared" si="1"/>
        <v>0.75</v>
      </c>
      <c r="DA10" s="6">
        <f t="shared" si="2"/>
        <v>0.33333333333333331</v>
      </c>
      <c r="DB10" s="6">
        <f t="shared" si="3"/>
        <v>0.8571428571428571</v>
      </c>
      <c r="DC10" s="6">
        <f t="shared" si="4"/>
        <v>0.5</v>
      </c>
      <c r="DD10" s="6">
        <f t="shared" si="5"/>
        <v>0.5</v>
      </c>
      <c r="DE10" s="6">
        <f t="shared" si="6"/>
        <v>1</v>
      </c>
      <c r="DF10" s="6">
        <f t="shared" si="7"/>
        <v>1</v>
      </c>
      <c r="DG10" s="6">
        <f t="shared" si="8"/>
        <v>0.8571428571428571</v>
      </c>
      <c r="DH10" s="6">
        <f t="shared" si="9"/>
        <v>0</v>
      </c>
      <c r="DI10" s="6">
        <f t="shared" si="10"/>
        <v>1</v>
      </c>
      <c r="DJ10" s="6">
        <f t="shared" si="11"/>
        <v>0</v>
      </c>
      <c r="DK10" s="6">
        <f t="shared" si="12"/>
        <v>0.66666666666666663</v>
      </c>
      <c r="DL10" s="6">
        <f t="shared" si="13"/>
        <v>0.62202380952380942</v>
      </c>
      <c r="DM10" s="1" t="str">
        <f t="shared" si="14"/>
        <v>9x9 Km</v>
      </c>
      <c r="DN10" s="1" t="str">
        <f t="shared" si="14"/>
        <v>n/a</v>
      </c>
      <c r="DO10" s="1" t="str">
        <f t="shared" si="14"/>
        <v>daily and monthly</v>
      </c>
      <c r="DP10" s="1" t="str">
        <f t="shared" si="14"/>
        <v>8 W/m_</v>
      </c>
      <c r="DQ10" s="1" t="str">
        <f t="shared" si="14"/>
        <v>&lt; 4 W/m2/decade</v>
      </c>
      <c r="DR10" s="5">
        <v>1</v>
      </c>
      <c r="DS10" s="6">
        <f t="shared" si="15"/>
        <v>1</v>
      </c>
      <c r="DT10" s="1" t="str">
        <f t="shared" si="16"/>
        <v>Radiation Budget Studies</v>
      </c>
      <c r="DU10" s="6">
        <f>SUM(CY10/30,DL10,DR10,DS10)</f>
        <v>2.9859126984126982</v>
      </c>
    </row>
    <row r="11" spans="1:125" ht="15" customHeight="1">
      <c r="A11" t="s">
        <v>137</v>
      </c>
      <c r="B11" t="s">
        <v>138</v>
      </c>
      <c r="C11" t="s">
        <v>139</v>
      </c>
      <c r="D11" t="s">
        <v>213</v>
      </c>
      <c r="E11" s="1" t="s">
        <v>141</v>
      </c>
      <c r="F11" s="1"/>
      <c r="G11" s="1"/>
      <c r="H11" s="1" t="s">
        <v>120</v>
      </c>
      <c r="I11" s="1"/>
      <c r="J11" s="1"/>
      <c r="K11" s="1" t="s">
        <v>120</v>
      </c>
      <c r="L11" s="1" t="s">
        <v>120</v>
      </c>
      <c r="M11" s="1"/>
      <c r="N11" s="1" t="s">
        <v>214</v>
      </c>
      <c r="O11" s="1" t="s">
        <v>215</v>
      </c>
      <c r="P11" s="1" t="s">
        <v>141</v>
      </c>
      <c r="Q11" s="1" t="s">
        <v>141</v>
      </c>
      <c r="R11" s="1" t="s">
        <v>141</v>
      </c>
      <c r="S11" s="1" t="s">
        <v>141</v>
      </c>
      <c r="T11" s="1" t="s">
        <v>141</v>
      </c>
      <c r="U11" s="1" t="s">
        <v>141</v>
      </c>
      <c r="V11" s="1" t="s">
        <v>141</v>
      </c>
      <c r="W11" s="1" t="s">
        <v>141</v>
      </c>
      <c r="X11" s="1" t="s">
        <v>141</v>
      </c>
      <c r="Y11" s="1" t="s">
        <v>141</v>
      </c>
      <c r="Z11" s="3">
        <v>37987</v>
      </c>
      <c r="AA11" s="3">
        <v>41974</v>
      </c>
      <c r="AB11" s="1"/>
      <c r="AC11" s="1" t="s">
        <v>216</v>
      </c>
      <c r="AD11" s="1" t="s">
        <v>145</v>
      </c>
      <c r="AE11" s="1" t="s">
        <v>146</v>
      </c>
      <c r="AF11" s="1" t="s">
        <v>198</v>
      </c>
      <c r="AG11" s="1"/>
      <c r="AH11" s="1" t="s">
        <v>118</v>
      </c>
      <c r="AI11" s="1" t="s">
        <v>148</v>
      </c>
      <c r="AJ11" s="1" t="s">
        <v>198</v>
      </c>
      <c r="AK11" s="1"/>
      <c r="AL11" s="1" t="s">
        <v>199</v>
      </c>
      <c r="AM11" s="1" t="s">
        <v>198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 t="s">
        <v>200</v>
      </c>
      <c r="AZ11" s="1" t="s">
        <v>150</v>
      </c>
      <c r="BA11" s="1" t="s">
        <v>201</v>
      </c>
      <c r="BB11" s="1" t="s">
        <v>152</v>
      </c>
      <c r="BC11" s="1" t="s">
        <v>202</v>
      </c>
      <c r="BD11" s="1" t="s">
        <v>217</v>
      </c>
      <c r="BE11" s="1" t="s">
        <v>218</v>
      </c>
      <c r="BF11" s="1"/>
      <c r="BG11" s="1"/>
      <c r="BH11" s="1"/>
      <c r="BI11" s="1" t="s">
        <v>120</v>
      </c>
      <c r="BJ11" s="1"/>
      <c r="BK11" s="1"/>
      <c r="BL11" s="1"/>
      <c r="BM11" s="1"/>
      <c r="BN11" s="1" t="s">
        <v>120</v>
      </c>
      <c r="BO11" s="1" t="s">
        <v>120</v>
      </c>
      <c r="BP11" s="1"/>
      <c r="BQ11" s="1"/>
      <c r="BR11" s="1"/>
      <c r="BS11" s="1" t="s">
        <v>139</v>
      </c>
      <c r="BT11" s="1" t="s">
        <v>131</v>
      </c>
      <c r="BU11" s="1" t="s">
        <v>157</v>
      </c>
      <c r="BV11" s="1" t="s">
        <v>132</v>
      </c>
      <c r="BW11" s="1" t="s">
        <v>158</v>
      </c>
      <c r="BX11" s="1"/>
      <c r="BY11" s="1"/>
      <c r="BZ11" s="1"/>
      <c r="CA11" s="7">
        <v>37936</v>
      </c>
      <c r="CB11" s="1" t="s">
        <v>133</v>
      </c>
      <c r="CC11" s="1" t="s">
        <v>219</v>
      </c>
      <c r="CD11" s="1"/>
      <c r="CE11" s="1"/>
      <c r="CF11" s="1" t="s">
        <v>135</v>
      </c>
      <c r="CG11" s="1" t="s">
        <v>136</v>
      </c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6">
        <f t="shared" si="0"/>
        <v>10.916666666666666</v>
      </c>
      <c r="CZ11" s="6">
        <f t="shared" si="1"/>
        <v>0.75</v>
      </c>
      <c r="DA11" s="6">
        <f t="shared" si="2"/>
        <v>0.33333333333333331</v>
      </c>
      <c r="DB11" s="6">
        <f t="shared" si="3"/>
        <v>0.8571428571428571</v>
      </c>
      <c r="DC11" s="6">
        <f t="shared" si="4"/>
        <v>0.5</v>
      </c>
      <c r="DD11" s="6">
        <f t="shared" si="5"/>
        <v>0.5</v>
      </c>
      <c r="DE11" s="6">
        <f t="shared" si="6"/>
        <v>1</v>
      </c>
      <c r="DF11" s="6">
        <f t="shared" si="7"/>
        <v>1</v>
      </c>
      <c r="DG11" s="6">
        <f t="shared" si="8"/>
        <v>0.8571428571428571</v>
      </c>
      <c r="DH11" s="6">
        <f t="shared" si="9"/>
        <v>0</v>
      </c>
      <c r="DI11" s="6">
        <f t="shared" si="10"/>
        <v>1</v>
      </c>
      <c r="DJ11" s="6">
        <f t="shared" si="11"/>
        <v>0</v>
      </c>
      <c r="DK11" s="6"/>
      <c r="DL11" s="6">
        <f t="shared" si="13"/>
        <v>0.56646825396825384</v>
      </c>
      <c r="DM11" s="1" t="str">
        <f>BA11</f>
        <v>45x45 Km</v>
      </c>
      <c r="DN11" s="1" t="str">
        <f>BB11</f>
        <v>n/a</v>
      </c>
      <c r="DO11" s="1"/>
      <c r="DP11" s="1" t="str">
        <f>BD11</f>
        <v>4 W/m_</v>
      </c>
      <c r="DQ11" s="1" t="str">
        <f>BE11</f>
        <v>&lt; 4W/m_/decade</v>
      </c>
      <c r="DR11" s="5">
        <v>0.8</v>
      </c>
      <c r="DS11" s="6">
        <f t="shared" si="15"/>
        <v>1</v>
      </c>
      <c r="DT11" s="1" t="str">
        <f t="shared" si="16"/>
        <v>Radiation  Budget Studies</v>
      </c>
      <c r="DU11" s="6">
        <f>SUM(CY11/30,DL11,DR11,DS11)</f>
        <v>2.7303571428571427</v>
      </c>
    </row>
    <row r="12" spans="1:125" ht="15" customHeight="1">
      <c r="A12" t="s">
        <v>137</v>
      </c>
      <c r="B12" t="s">
        <v>138</v>
      </c>
      <c r="C12" t="s">
        <v>139</v>
      </c>
      <c r="D12" t="s">
        <v>220</v>
      </c>
      <c r="E12" s="1" t="s">
        <v>141</v>
      </c>
      <c r="F12" s="1"/>
      <c r="G12" s="1"/>
      <c r="H12" s="1" t="s">
        <v>120</v>
      </c>
      <c r="I12" s="1"/>
      <c r="J12" s="1"/>
      <c r="K12" s="1" t="s">
        <v>120</v>
      </c>
      <c r="L12" s="1" t="s">
        <v>120</v>
      </c>
      <c r="M12" s="1"/>
      <c r="N12" s="1" t="s">
        <v>214</v>
      </c>
      <c r="O12" s="1" t="s">
        <v>221</v>
      </c>
      <c r="P12" s="1" t="s">
        <v>141</v>
      </c>
      <c r="Q12" s="1" t="s">
        <v>141</v>
      </c>
      <c r="R12" s="1" t="s">
        <v>141</v>
      </c>
      <c r="S12" s="1" t="s">
        <v>141</v>
      </c>
      <c r="T12" s="1" t="s">
        <v>141</v>
      </c>
      <c r="U12" s="1" t="s">
        <v>141</v>
      </c>
      <c r="V12" s="1" t="s">
        <v>141</v>
      </c>
      <c r="W12" s="1" t="s">
        <v>141</v>
      </c>
      <c r="X12" s="1" t="s">
        <v>141</v>
      </c>
      <c r="Y12" s="1" t="s">
        <v>141</v>
      </c>
      <c r="Z12" s="3">
        <v>37987</v>
      </c>
      <c r="AA12" s="3">
        <v>41974</v>
      </c>
      <c r="AB12" s="1"/>
      <c r="AC12" s="1" t="s">
        <v>216</v>
      </c>
      <c r="AD12" s="1" t="s">
        <v>145</v>
      </c>
      <c r="AE12" s="1" t="s">
        <v>146</v>
      </c>
      <c r="AF12" s="1" t="s">
        <v>208</v>
      </c>
      <c r="AG12" s="1"/>
      <c r="AH12" s="1" t="s">
        <v>118</v>
      </c>
      <c r="AI12" s="1" t="s">
        <v>148</v>
      </c>
      <c r="AJ12" s="1" t="s">
        <v>208</v>
      </c>
      <c r="AK12" s="1"/>
      <c r="AL12" s="1" t="s">
        <v>199</v>
      </c>
      <c r="AM12" s="1" t="s">
        <v>208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 t="s">
        <v>222</v>
      </c>
      <c r="AZ12" s="1" t="s">
        <v>150</v>
      </c>
      <c r="BA12" s="1" t="s">
        <v>210</v>
      </c>
      <c r="BB12" s="1" t="s">
        <v>152</v>
      </c>
      <c r="BC12" s="1" t="s">
        <v>202</v>
      </c>
      <c r="BD12" s="1" t="s">
        <v>217</v>
      </c>
      <c r="BE12" s="1" t="s">
        <v>218</v>
      </c>
      <c r="BF12" s="1"/>
      <c r="BG12" s="1"/>
      <c r="BH12" s="1"/>
      <c r="BI12" s="1" t="s">
        <v>120</v>
      </c>
      <c r="BJ12" s="1"/>
      <c r="BK12" s="1"/>
      <c r="BL12" s="1"/>
      <c r="BM12" s="1"/>
      <c r="BN12" s="1" t="s">
        <v>120</v>
      </c>
      <c r="BO12" s="1" t="s">
        <v>120</v>
      </c>
      <c r="BP12" s="1"/>
      <c r="BQ12" s="1"/>
      <c r="BR12" s="1"/>
      <c r="BS12" s="1" t="s">
        <v>139</v>
      </c>
      <c r="BT12" s="1" t="s">
        <v>131</v>
      </c>
      <c r="BU12" s="1" t="s">
        <v>157</v>
      </c>
      <c r="BV12" s="1" t="s">
        <v>132</v>
      </c>
      <c r="BW12" s="1" t="s">
        <v>158</v>
      </c>
      <c r="BX12" s="1"/>
      <c r="BY12" s="1"/>
      <c r="BZ12" s="1"/>
      <c r="CA12" s="1">
        <v>1412</v>
      </c>
      <c r="CB12" s="1" t="s">
        <v>133</v>
      </c>
      <c r="CC12" s="1" t="s">
        <v>223</v>
      </c>
      <c r="CD12" s="1"/>
      <c r="CE12" s="1"/>
      <c r="CF12" s="1" t="s">
        <v>135</v>
      </c>
      <c r="CG12" s="1" t="s">
        <v>136</v>
      </c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6">
        <f t="shared" si="0"/>
        <v>10.916666666666666</v>
      </c>
      <c r="CZ12" s="6">
        <f t="shared" si="1"/>
        <v>0.75</v>
      </c>
      <c r="DA12" s="6">
        <f t="shared" si="2"/>
        <v>0.33333333333333331</v>
      </c>
      <c r="DB12" s="6">
        <f t="shared" si="3"/>
        <v>0.8571428571428571</v>
      </c>
      <c r="DC12" s="6">
        <f t="shared" si="4"/>
        <v>0.5</v>
      </c>
      <c r="DD12" s="6">
        <f t="shared" si="5"/>
        <v>0.5</v>
      </c>
      <c r="DE12" s="6">
        <f t="shared" si="6"/>
        <v>1</v>
      </c>
      <c r="DF12" s="6">
        <f t="shared" si="7"/>
        <v>1</v>
      </c>
      <c r="DG12" s="6">
        <f t="shared" si="8"/>
        <v>0.8571428571428571</v>
      </c>
      <c r="DH12" s="6">
        <f t="shared" si="9"/>
        <v>0</v>
      </c>
      <c r="DI12" s="6">
        <f t="shared" si="10"/>
        <v>1</v>
      </c>
      <c r="DJ12" s="6">
        <f t="shared" si="11"/>
        <v>0</v>
      </c>
      <c r="DK12" s="6">
        <f t="shared" ref="DK12:DK23" si="17">(COUNTIF(U12,"*")+COUNTIF(W12,"*")+COUNTIF(BO12,"y*"))/3</f>
        <v>0.66666666666666663</v>
      </c>
      <c r="DL12" s="6">
        <f t="shared" si="13"/>
        <v>0.62202380952380942</v>
      </c>
      <c r="DM12" s="1" t="str">
        <f t="shared" ref="DM12:DQ23" si="18">BA12</f>
        <v>9x9 Km</v>
      </c>
      <c r="DN12" s="1" t="str">
        <f t="shared" si="18"/>
        <v>n/a</v>
      </c>
      <c r="DO12" s="1" t="str">
        <f t="shared" si="18"/>
        <v>daily and monthly</v>
      </c>
      <c r="DP12" s="1" t="str">
        <f t="shared" si="18"/>
        <v>4 W/m_</v>
      </c>
      <c r="DQ12" s="1" t="str">
        <f t="shared" si="18"/>
        <v>&lt; 4W/m_/decade</v>
      </c>
      <c r="DR12" s="5">
        <v>1</v>
      </c>
      <c r="DS12" s="6">
        <f t="shared" si="15"/>
        <v>1</v>
      </c>
      <c r="DT12" s="1" t="str">
        <f t="shared" si="16"/>
        <v>Radiation  Budget Studies</v>
      </c>
      <c r="DU12" s="6">
        <f>SUM(CY12/30,DL12,DR12,DS12)</f>
        <v>2.9859126984126982</v>
      </c>
    </row>
    <row r="13" spans="1:125" ht="15" customHeight="1">
      <c r="A13" t="s">
        <v>137</v>
      </c>
      <c r="B13" t="s">
        <v>116</v>
      </c>
      <c r="C13" t="s">
        <v>117</v>
      </c>
      <c r="D13" t="s">
        <v>224</v>
      </c>
      <c r="E13" s="1" t="s">
        <v>119</v>
      </c>
      <c r="F13" s="1"/>
      <c r="G13" s="1"/>
      <c r="H13" s="1" t="s">
        <v>120</v>
      </c>
      <c r="I13" s="1"/>
      <c r="J13" s="1"/>
      <c r="K13" s="1" t="s">
        <v>120</v>
      </c>
      <c r="L13" s="1" t="s">
        <v>120</v>
      </c>
      <c r="M13" s="1"/>
      <c r="N13" s="1" t="s">
        <v>121</v>
      </c>
      <c r="O13" s="1" t="s">
        <v>225</v>
      </c>
      <c r="P13" s="1" t="s">
        <v>123</v>
      </c>
      <c r="Q13" s="1" t="s">
        <v>123</v>
      </c>
      <c r="R13" s="1" t="s">
        <v>119</v>
      </c>
      <c r="S13" s="1" t="s">
        <v>119</v>
      </c>
      <c r="T13" s="1" t="s">
        <v>119</v>
      </c>
      <c r="U13" s="1" t="s">
        <v>119</v>
      </c>
      <c r="V13" s="1" t="s">
        <v>119</v>
      </c>
      <c r="W13" s="1" t="s">
        <v>119</v>
      </c>
      <c r="X13" s="1" t="s">
        <v>119</v>
      </c>
      <c r="Y13" s="1" t="s">
        <v>119</v>
      </c>
      <c r="Z13" s="3">
        <v>30498</v>
      </c>
      <c r="AA13" s="3">
        <v>40148</v>
      </c>
      <c r="AB13" s="1"/>
      <c r="AC13" s="1" t="s">
        <v>164</v>
      </c>
      <c r="AD13" s="1" t="s">
        <v>125</v>
      </c>
      <c r="AE13" s="1"/>
      <c r="AF13" s="1"/>
      <c r="AG13" s="1"/>
      <c r="AH13" s="1" t="s">
        <v>126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 t="s">
        <v>226</v>
      </c>
      <c r="AZ13" s="1" t="s">
        <v>128</v>
      </c>
      <c r="BA13" s="1">
        <v>280</v>
      </c>
      <c r="BB13" s="1">
        <v>3</v>
      </c>
      <c r="BC13" s="4">
        <v>41647</v>
      </c>
      <c r="BD13" s="1" t="s">
        <v>227</v>
      </c>
      <c r="BE13" s="1" t="s">
        <v>130</v>
      </c>
      <c r="BF13" s="1"/>
      <c r="BG13" s="1"/>
      <c r="BH13" s="1"/>
      <c r="BI13" s="1" t="s">
        <v>120</v>
      </c>
      <c r="BJ13" s="1"/>
      <c r="BK13" s="1"/>
      <c r="BL13" s="1"/>
      <c r="BM13" s="1"/>
      <c r="BN13" s="1" t="s">
        <v>120</v>
      </c>
      <c r="BO13" s="1" t="s">
        <v>120</v>
      </c>
      <c r="BP13" s="1"/>
      <c r="BQ13" s="1"/>
      <c r="BR13" s="1"/>
      <c r="BS13" s="1"/>
      <c r="BT13" s="1" t="s">
        <v>131</v>
      </c>
      <c r="BU13" s="1" t="s">
        <v>125</v>
      </c>
      <c r="BV13" s="1" t="s">
        <v>132</v>
      </c>
      <c r="BW13" s="1"/>
      <c r="BX13" s="1"/>
      <c r="BY13" s="1"/>
      <c r="BZ13" s="1"/>
      <c r="CA13" s="1">
        <v>1413</v>
      </c>
      <c r="CB13" s="1" t="s">
        <v>133</v>
      </c>
      <c r="CC13" s="1" t="s">
        <v>228</v>
      </c>
      <c r="CD13" s="1"/>
      <c r="CE13" s="1"/>
      <c r="CF13" s="1" t="s">
        <v>135</v>
      </c>
      <c r="CG13" s="1" t="s">
        <v>136</v>
      </c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6">
        <f t="shared" si="0"/>
        <v>26.416666666666668</v>
      </c>
      <c r="CZ13" s="6">
        <f t="shared" si="1"/>
        <v>0.5</v>
      </c>
      <c r="DA13" s="6">
        <f t="shared" si="2"/>
        <v>0.33333333333333331</v>
      </c>
      <c r="DB13" s="6">
        <f t="shared" si="3"/>
        <v>0.8571428571428571</v>
      </c>
      <c r="DC13" s="6">
        <f t="shared" si="4"/>
        <v>0.5</v>
      </c>
      <c r="DD13" s="6">
        <f t="shared" si="5"/>
        <v>0.5</v>
      </c>
      <c r="DE13" s="6">
        <f t="shared" si="6"/>
        <v>1</v>
      </c>
      <c r="DF13" s="6">
        <f t="shared" si="7"/>
        <v>1</v>
      </c>
      <c r="DG13" s="6">
        <f t="shared" si="8"/>
        <v>0.42857142857142855</v>
      </c>
      <c r="DH13" s="6">
        <f t="shared" si="9"/>
        <v>0</v>
      </c>
      <c r="DI13" s="6">
        <f t="shared" si="10"/>
        <v>1</v>
      </c>
      <c r="DJ13" s="6">
        <f t="shared" si="11"/>
        <v>0</v>
      </c>
      <c r="DK13" s="6">
        <f t="shared" si="17"/>
        <v>0.66666666666666663</v>
      </c>
      <c r="DL13" s="6">
        <f t="shared" si="13"/>
        <v>0.56547619047619047</v>
      </c>
      <c r="DM13" s="1">
        <f t="shared" si="18"/>
        <v>280</v>
      </c>
      <c r="DN13" s="1">
        <f t="shared" si="18"/>
        <v>3</v>
      </c>
      <c r="DO13" s="1">
        <f t="shared" si="18"/>
        <v>41647</v>
      </c>
      <c r="DP13" s="1" t="str">
        <f t="shared" si="18"/>
        <v>15 w/m**2</v>
      </c>
      <c r="DQ13" s="1" t="str">
        <f t="shared" si="18"/>
        <v>5 W/m**2</v>
      </c>
      <c r="DR13" s="5">
        <v>1</v>
      </c>
      <c r="DS13" s="6">
        <f t="shared" si="15"/>
        <v>1</v>
      </c>
      <c r="DT13" s="1" t="str">
        <f t="shared" si="16"/>
        <v>Earth Radiation And Feedbacks</v>
      </c>
      <c r="DU13" s="6">
        <f>SUM(CY13/30,DL13,DR13,DS13)</f>
        <v>3.4460317460317462</v>
      </c>
    </row>
    <row r="14" spans="1:125" ht="15" customHeight="1">
      <c r="A14" t="s">
        <v>137</v>
      </c>
      <c r="B14" t="s">
        <v>138</v>
      </c>
      <c r="C14" t="s">
        <v>139</v>
      </c>
      <c r="D14" t="s">
        <v>229</v>
      </c>
      <c r="E14" s="1" t="s">
        <v>141</v>
      </c>
      <c r="F14" s="1"/>
      <c r="G14" s="1"/>
      <c r="H14" s="1" t="s">
        <v>120</v>
      </c>
      <c r="I14" s="1"/>
      <c r="J14" s="1"/>
      <c r="K14" s="1" t="s">
        <v>120</v>
      </c>
      <c r="L14" s="1" t="s">
        <v>120</v>
      </c>
      <c r="M14" s="1"/>
      <c r="N14" s="1" t="s">
        <v>230</v>
      </c>
      <c r="O14" s="1" t="s">
        <v>231</v>
      </c>
      <c r="P14" s="1" t="s">
        <v>141</v>
      </c>
      <c r="Q14" s="1" t="s">
        <v>141</v>
      </c>
      <c r="R14" s="1" t="s">
        <v>141</v>
      </c>
      <c r="S14" s="1" t="s">
        <v>141</v>
      </c>
      <c r="T14" s="1" t="s">
        <v>141</v>
      </c>
      <c r="U14" s="1" t="s">
        <v>141</v>
      </c>
      <c r="V14" s="1" t="s">
        <v>141</v>
      </c>
      <c r="W14" s="1" t="s">
        <v>141</v>
      </c>
      <c r="X14" s="1" t="s">
        <v>141</v>
      </c>
      <c r="Y14" s="1" t="s">
        <v>141</v>
      </c>
      <c r="Z14" s="3">
        <v>30317</v>
      </c>
      <c r="AA14" s="3">
        <v>41244</v>
      </c>
      <c r="AB14" s="1"/>
      <c r="AC14" s="1" t="s">
        <v>144</v>
      </c>
      <c r="AD14" s="1" t="s">
        <v>145</v>
      </c>
      <c r="AE14" s="1" t="s">
        <v>232</v>
      </c>
      <c r="AF14" s="1" t="s">
        <v>233</v>
      </c>
      <c r="AG14" s="1"/>
      <c r="AH14" s="1" t="s">
        <v>118</v>
      </c>
      <c r="AI14" s="1" t="s">
        <v>234</v>
      </c>
      <c r="AJ14" s="1" t="s">
        <v>233</v>
      </c>
      <c r="AK14" s="1"/>
      <c r="AL14" s="1" t="s">
        <v>235</v>
      </c>
      <c r="AM14" s="1" t="s">
        <v>233</v>
      </c>
      <c r="AN14" s="1"/>
      <c r="AO14" s="1" t="s">
        <v>236</v>
      </c>
      <c r="AP14" s="1" t="s">
        <v>233</v>
      </c>
      <c r="AQ14" s="1"/>
      <c r="AR14" s="1" t="s">
        <v>237</v>
      </c>
      <c r="AS14" s="1" t="s">
        <v>233</v>
      </c>
      <c r="AT14" s="1"/>
      <c r="AU14" s="1" t="s">
        <v>238</v>
      </c>
      <c r="AV14" s="1" t="s">
        <v>233</v>
      </c>
      <c r="AW14" s="1"/>
      <c r="AX14" s="1"/>
      <c r="AY14" s="1" t="s">
        <v>239</v>
      </c>
      <c r="AZ14" s="1" t="s">
        <v>150</v>
      </c>
      <c r="BA14" s="1" t="s">
        <v>240</v>
      </c>
      <c r="BB14" s="1" t="s">
        <v>152</v>
      </c>
      <c r="BC14" s="1" t="s">
        <v>241</v>
      </c>
      <c r="BD14" s="1" t="s">
        <v>242</v>
      </c>
      <c r="BE14" s="1" t="s">
        <v>243</v>
      </c>
      <c r="BF14" s="1"/>
      <c r="BG14" s="1"/>
      <c r="BH14" s="1"/>
      <c r="BI14" s="1" t="s">
        <v>120</v>
      </c>
      <c r="BJ14" s="1"/>
      <c r="BK14" s="1"/>
      <c r="BL14" s="1"/>
      <c r="BM14" s="1"/>
      <c r="BN14" s="1" t="s">
        <v>120</v>
      </c>
      <c r="BO14" s="1" t="s">
        <v>120</v>
      </c>
      <c r="BP14" s="1"/>
      <c r="BQ14" s="1"/>
      <c r="BR14" s="1"/>
      <c r="BS14" s="1" t="s">
        <v>139</v>
      </c>
      <c r="BT14" s="1" t="s">
        <v>131</v>
      </c>
      <c r="BU14" s="1" t="s">
        <v>157</v>
      </c>
      <c r="BV14" s="1" t="s">
        <v>132</v>
      </c>
      <c r="BW14" s="1" t="s">
        <v>158</v>
      </c>
      <c r="BX14" s="1"/>
      <c r="BY14" s="1"/>
      <c r="BZ14" s="1"/>
      <c r="CA14" s="1">
        <v>1414</v>
      </c>
      <c r="CB14" s="1" t="s">
        <v>133</v>
      </c>
      <c r="CC14" s="1" t="s">
        <v>244</v>
      </c>
      <c r="CD14" s="1"/>
      <c r="CE14" s="1"/>
      <c r="CF14" s="1" t="s">
        <v>135</v>
      </c>
      <c r="CG14" s="1" t="s">
        <v>136</v>
      </c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6">
        <f t="shared" si="0"/>
        <v>29.916666666666668</v>
      </c>
      <c r="CZ14" s="6">
        <f t="shared" si="1"/>
        <v>0.75</v>
      </c>
      <c r="DA14" s="6">
        <f t="shared" si="2"/>
        <v>0.33333333333333331</v>
      </c>
      <c r="DB14" s="6">
        <f t="shared" si="3"/>
        <v>0.8571428571428571</v>
      </c>
      <c r="DC14" s="6">
        <f t="shared" si="4"/>
        <v>0.5</v>
      </c>
      <c r="DD14" s="6">
        <f t="shared" si="5"/>
        <v>0.5</v>
      </c>
      <c r="DE14" s="6">
        <f t="shared" si="6"/>
        <v>1</v>
      </c>
      <c r="DF14" s="6">
        <f t="shared" si="7"/>
        <v>1</v>
      </c>
      <c r="DG14" s="6">
        <f t="shared" si="8"/>
        <v>0.8571428571428571</v>
      </c>
      <c r="DH14" s="6">
        <f t="shared" si="9"/>
        <v>0</v>
      </c>
      <c r="DI14" s="6">
        <f t="shared" si="10"/>
        <v>1</v>
      </c>
      <c r="DJ14" s="6">
        <f t="shared" si="11"/>
        <v>0</v>
      </c>
      <c r="DK14" s="6">
        <f t="shared" si="17"/>
        <v>0.66666666666666663</v>
      </c>
      <c r="DL14" s="6">
        <f t="shared" si="13"/>
        <v>0.62202380952380942</v>
      </c>
      <c r="DM14" s="1" t="str">
        <f t="shared" si="18"/>
        <v>0.05x0.05 deg</v>
      </c>
      <c r="DN14" s="1" t="str">
        <f t="shared" si="18"/>
        <v>n/a</v>
      </c>
      <c r="DO14" s="1" t="str">
        <f t="shared" si="18"/>
        <v>hourly, daily and monthly</v>
      </c>
      <c r="DP14" s="1" t="str">
        <f t="shared" si="18"/>
        <v>absolute bias: 15 W/m_</v>
      </c>
      <c r="DQ14" s="1" t="str">
        <f t="shared" si="18"/>
        <v>0.4 (mm)</v>
      </c>
      <c r="DR14" s="5">
        <v>1</v>
      </c>
      <c r="DS14" s="6">
        <f t="shared" si="15"/>
        <v>1</v>
      </c>
      <c r="DT14" s="1" t="str">
        <f t="shared" si="16"/>
        <v>Radiation  Budget Studies, Solar Energy, Model Validation</v>
      </c>
      <c r="DU14" s="6">
        <f>SUM(CY14/30,DL14,DR14,DS14)</f>
        <v>3.6192460317460315</v>
      </c>
    </row>
    <row r="15" spans="1:125" ht="15" customHeight="1">
      <c r="A15" t="s">
        <v>137</v>
      </c>
      <c r="B15" t="s">
        <v>138</v>
      </c>
      <c r="C15" t="s">
        <v>139</v>
      </c>
      <c r="D15" t="s">
        <v>245</v>
      </c>
      <c r="E15" s="1" t="s">
        <v>141</v>
      </c>
      <c r="F15" s="1"/>
      <c r="G15" s="1"/>
      <c r="H15" s="1" t="s">
        <v>120</v>
      </c>
      <c r="I15" s="1"/>
      <c r="J15" s="1"/>
      <c r="K15" s="1" t="s">
        <v>120</v>
      </c>
      <c r="L15" s="1" t="s">
        <v>120</v>
      </c>
      <c r="M15" s="1"/>
      <c r="N15" s="1" t="s">
        <v>230</v>
      </c>
      <c r="O15" s="1" t="s">
        <v>246</v>
      </c>
      <c r="P15" s="1" t="s">
        <v>141</v>
      </c>
      <c r="Q15" s="1" t="s">
        <v>141</v>
      </c>
      <c r="R15" s="1" t="s">
        <v>141</v>
      </c>
      <c r="S15" s="1" t="s">
        <v>141</v>
      </c>
      <c r="T15" s="1" t="s">
        <v>141</v>
      </c>
      <c r="U15" s="1" t="s">
        <v>141</v>
      </c>
      <c r="V15" s="1" t="s">
        <v>141</v>
      </c>
      <c r="W15" s="1" t="s">
        <v>141</v>
      </c>
      <c r="X15" s="1" t="s">
        <v>141</v>
      </c>
      <c r="Y15" s="1" t="s">
        <v>141</v>
      </c>
      <c r="Z15" s="3">
        <v>30317</v>
      </c>
      <c r="AA15" s="3">
        <v>42339</v>
      </c>
      <c r="AB15" s="1"/>
      <c r="AC15" s="1" t="s">
        <v>144</v>
      </c>
      <c r="AD15" s="1" t="s">
        <v>145</v>
      </c>
      <c r="AE15" s="1" t="s">
        <v>232</v>
      </c>
      <c r="AF15" s="1" t="s">
        <v>233</v>
      </c>
      <c r="AG15" s="1"/>
      <c r="AH15" s="1" t="s">
        <v>118</v>
      </c>
      <c r="AI15" s="1" t="s">
        <v>234</v>
      </c>
      <c r="AJ15" s="1" t="s">
        <v>233</v>
      </c>
      <c r="AK15" s="1"/>
      <c r="AL15" s="1" t="s">
        <v>235</v>
      </c>
      <c r="AM15" s="1" t="s">
        <v>233</v>
      </c>
      <c r="AN15" s="1"/>
      <c r="AO15" s="1" t="s">
        <v>236</v>
      </c>
      <c r="AP15" s="1" t="s">
        <v>233</v>
      </c>
      <c r="AQ15" s="1"/>
      <c r="AR15" s="1" t="s">
        <v>237</v>
      </c>
      <c r="AS15" s="1" t="s">
        <v>233</v>
      </c>
      <c r="AT15" s="1"/>
      <c r="AU15" s="1" t="s">
        <v>238</v>
      </c>
      <c r="AV15" s="1" t="s">
        <v>233</v>
      </c>
      <c r="AW15" s="1"/>
      <c r="AX15" s="1"/>
      <c r="AY15" s="1" t="s">
        <v>239</v>
      </c>
      <c r="AZ15" s="1" t="s">
        <v>150</v>
      </c>
      <c r="BA15" s="1" t="s">
        <v>240</v>
      </c>
      <c r="BB15" s="1" t="s">
        <v>152</v>
      </c>
      <c r="BC15" s="1" t="s">
        <v>241</v>
      </c>
      <c r="BD15" s="1" t="s">
        <v>242</v>
      </c>
      <c r="BE15" s="1" t="s">
        <v>247</v>
      </c>
      <c r="BF15" s="1"/>
      <c r="BG15" s="1"/>
      <c r="BH15" s="1"/>
      <c r="BI15" s="1" t="s">
        <v>120</v>
      </c>
      <c r="BJ15" s="1"/>
      <c r="BK15" s="1"/>
      <c r="BL15" s="1"/>
      <c r="BM15" s="1"/>
      <c r="BN15" s="1" t="s">
        <v>120</v>
      </c>
      <c r="BO15" s="1" t="s">
        <v>120</v>
      </c>
      <c r="BP15" s="1"/>
      <c r="BQ15" s="1"/>
      <c r="BR15" s="1"/>
      <c r="BS15" s="1" t="s">
        <v>139</v>
      </c>
      <c r="BT15" s="1" t="s">
        <v>131</v>
      </c>
      <c r="BU15" s="1" t="s">
        <v>157</v>
      </c>
      <c r="BV15" s="1" t="s">
        <v>132</v>
      </c>
      <c r="BW15" s="1" t="s">
        <v>158</v>
      </c>
      <c r="BX15" s="1"/>
      <c r="BY15" s="1"/>
      <c r="BZ15" s="1"/>
      <c r="CA15" s="1">
        <v>1415</v>
      </c>
      <c r="CB15" s="1" t="s">
        <v>133</v>
      </c>
      <c r="CC15" s="1" t="s">
        <v>248</v>
      </c>
      <c r="CD15" s="1"/>
      <c r="CE15" s="1"/>
      <c r="CF15" s="1" t="s">
        <v>135</v>
      </c>
      <c r="CG15" s="1" t="s">
        <v>136</v>
      </c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6">
        <f t="shared" si="0"/>
        <v>32.916666666666664</v>
      </c>
      <c r="CZ15" s="6">
        <f t="shared" si="1"/>
        <v>0.75</v>
      </c>
      <c r="DA15" s="6">
        <f t="shared" si="2"/>
        <v>0.33333333333333331</v>
      </c>
      <c r="DB15" s="6">
        <f t="shared" si="3"/>
        <v>0.8571428571428571</v>
      </c>
      <c r="DC15" s="6">
        <f t="shared" si="4"/>
        <v>0.5</v>
      </c>
      <c r="DD15" s="6">
        <f t="shared" si="5"/>
        <v>0.5</v>
      </c>
      <c r="DE15" s="6">
        <f t="shared" si="6"/>
        <v>1</v>
      </c>
      <c r="DF15" s="6">
        <f t="shared" si="7"/>
        <v>1</v>
      </c>
      <c r="DG15" s="6">
        <f t="shared" si="8"/>
        <v>0.8571428571428571</v>
      </c>
      <c r="DH15" s="6">
        <f t="shared" si="9"/>
        <v>0</v>
      </c>
      <c r="DI15" s="6">
        <f t="shared" si="10"/>
        <v>1</v>
      </c>
      <c r="DJ15" s="6">
        <f t="shared" si="11"/>
        <v>0</v>
      </c>
      <c r="DK15" s="6">
        <f t="shared" si="17"/>
        <v>0.66666666666666663</v>
      </c>
      <c r="DL15" s="6">
        <f t="shared" si="13"/>
        <v>0.62202380952380942</v>
      </c>
      <c r="DM15" s="1" t="str">
        <f t="shared" si="18"/>
        <v>0.05x0.05 deg</v>
      </c>
      <c r="DN15" s="1" t="str">
        <f t="shared" si="18"/>
        <v>n/a</v>
      </c>
      <c r="DO15" s="1" t="str">
        <f t="shared" si="18"/>
        <v>hourly, daily and monthly</v>
      </c>
      <c r="DP15" s="1" t="str">
        <f t="shared" si="18"/>
        <v>absolute bias: 15 W/m_</v>
      </c>
      <c r="DQ15" s="1" t="str">
        <f t="shared" si="18"/>
        <v>3 W/m_/decade</v>
      </c>
      <c r="DR15" s="5">
        <v>1</v>
      </c>
      <c r="DS15" s="6">
        <f t="shared" si="15"/>
        <v>1</v>
      </c>
      <c r="DT15" s="1" t="str">
        <f t="shared" si="16"/>
        <v>Radiation  Budget Studies, Solar Energy, Model Validation</v>
      </c>
      <c r="DU15" s="6">
        <f>SUM(CY15/30,DL15,DR15,DS15)</f>
        <v>3.7192460317460316</v>
      </c>
    </row>
    <row r="16" spans="1:125" ht="15" customHeight="1">
      <c r="A16" t="s">
        <v>137</v>
      </c>
      <c r="B16" t="s">
        <v>138</v>
      </c>
      <c r="C16" t="s">
        <v>139</v>
      </c>
      <c r="D16" t="s">
        <v>249</v>
      </c>
      <c r="E16" s="1" t="s">
        <v>141</v>
      </c>
      <c r="F16" s="1"/>
      <c r="G16" s="1"/>
      <c r="H16" s="1" t="s">
        <v>120</v>
      </c>
      <c r="I16" s="1"/>
      <c r="J16" s="1"/>
      <c r="K16" s="1" t="s">
        <v>120</v>
      </c>
      <c r="L16" s="1" t="s">
        <v>120</v>
      </c>
      <c r="M16" s="1"/>
      <c r="N16" s="1" t="s">
        <v>214</v>
      </c>
      <c r="O16" s="1" t="s">
        <v>250</v>
      </c>
      <c r="P16" s="1" t="s">
        <v>141</v>
      </c>
      <c r="Q16" s="1" t="s">
        <v>141</v>
      </c>
      <c r="R16" s="1" t="s">
        <v>141</v>
      </c>
      <c r="S16" s="1" t="s">
        <v>141</v>
      </c>
      <c r="T16" s="1" t="s">
        <v>141</v>
      </c>
      <c r="U16" s="1" t="s">
        <v>141</v>
      </c>
      <c r="V16" s="1" t="s">
        <v>141</v>
      </c>
      <c r="W16" s="1" t="s">
        <v>141</v>
      </c>
      <c r="X16" s="1" t="s">
        <v>141</v>
      </c>
      <c r="Y16" s="1" t="s">
        <v>141</v>
      </c>
      <c r="Z16" s="3">
        <v>29952</v>
      </c>
      <c r="AA16" s="3">
        <v>41974</v>
      </c>
      <c r="AB16" s="1"/>
      <c r="AC16" s="1" t="s">
        <v>197</v>
      </c>
      <c r="AD16" s="1" t="s">
        <v>145</v>
      </c>
      <c r="AE16" s="1" t="s">
        <v>232</v>
      </c>
      <c r="AF16" s="1" t="s">
        <v>233</v>
      </c>
      <c r="AG16" s="1"/>
      <c r="AH16" s="1" t="s">
        <v>118</v>
      </c>
      <c r="AI16" s="1" t="s">
        <v>234</v>
      </c>
      <c r="AJ16" s="1" t="s">
        <v>233</v>
      </c>
      <c r="AK16" s="1"/>
      <c r="AL16" s="1" t="s">
        <v>235</v>
      </c>
      <c r="AM16" s="1" t="s">
        <v>233</v>
      </c>
      <c r="AN16" s="1"/>
      <c r="AO16" s="1" t="s">
        <v>236</v>
      </c>
      <c r="AP16" s="1" t="s">
        <v>233</v>
      </c>
      <c r="AQ16" s="1"/>
      <c r="AR16" s="1" t="s">
        <v>237</v>
      </c>
      <c r="AS16" s="1" t="s">
        <v>233</v>
      </c>
      <c r="AT16" s="1"/>
      <c r="AU16" s="1" t="s">
        <v>238</v>
      </c>
      <c r="AV16" s="1" t="s">
        <v>233</v>
      </c>
      <c r="AW16" s="1"/>
      <c r="AX16" s="1"/>
      <c r="AY16" s="1" t="s">
        <v>239</v>
      </c>
      <c r="AZ16" s="1" t="s">
        <v>150</v>
      </c>
      <c r="BA16" s="1" t="s">
        <v>240</v>
      </c>
      <c r="BB16" s="1" t="s">
        <v>152</v>
      </c>
      <c r="BC16" s="1" t="s">
        <v>202</v>
      </c>
      <c r="BD16" s="1" t="s">
        <v>203</v>
      </c>
      <c r="BE16" s="1" t="s">
        <v>251</v>
      </c>
      <c r="BF16" s="1"/>
      <c r="BG16" s="1"/>
      <c r="BH16" s="1"/>
      <c r="BI16" s="1" t="s">
        <v>120</v>
      </c>
      <c r="BJ16" s="1"/>
      <c r="BK16" s="1"/>
      <c r="BL16" s="1"/>
      <c r="BM16" s="1"/>
      <c r="BN16" s="1" t="s">
        <v>120</v>
      </c>
      <c r="BO16" s="1" t="s">
        <v>120</v>
      </c>
      <c r="BP16" s="1"/>
      <c r="BQ16" s="1"/>
      <c r="BR16" s="1"/>
      <c r="BS16" s="1" t="s">
        <v>139</v>
      </c>
      <c r="BT16" s="1" t="s">
        <v>131</v>
      </c>
      <c r="BU16" s="1" t="s">
        <v>157</v>
      </c>
      <c r="BV16" s="1" t="s">
        <v>132</v>
      </c>
      <c r="BW16" s="1" t="s">
        <v>252</v>
      </c>
      <c r="BX16" s="1"/>
      <c r="BY16" s="1"/>
      <c r="BZ16" s="1"/>
      <c r="CA16" s="1">
        <v>1416</v>
      </c>
      <c r="CB16" s="7">
        <v>41694.863888888889</v>
      </c>
      <c r="CC16" s="1" t="s">
        <v>253</v>
      </c>
      <c r="CD16" s="1"/>
      <c r="CE16" s="1"/>
      <c r="CF16" s="1" t="s">
        <v>135</v>
      </c>
      <c r="CG16" s="1" t="s">
        <v>136</v>
      </c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6">
        <f t="shared" si="0"/>
        <v>32.916666666666664</v>
      </c>
      <c r="CZ16" s="6">
        <f t="shared" si="1"/>
        <v>0.75</v>
      </c>
      <c r="DA16" s="6">
        <f t="shared" si="2"/>
        <v>0.33333333333333331</v>
      </c>
      <c r="DB16" s="6">
        <f t="shared" si="3"/>
        <v>0.8571428571428571</v>
      </c>
      <c r="DC16" s="6">
        <f t="shared" si="4"/>
        <v>0.5</v>
      </c>
      <c r="DD16" s="6">
        <f t="shared" si="5"/>
        <v>0.5</v>
      </c>
      <c r="DE16" s="6">
        <f t="shared" si="6"/>
        <v>1</v>
      </c>
      <c r="DF16" s="6">
        <f t="shared" si="7"/>
        <v>1</v>
      </c>
      <c r="DG16" s="6">
        <f t="shared" si="8"/>
        <v>0.8571428571428571</v>
      </c>
      <c r="DH16" s="6">
        <f t="shared" si="9"/>
        <v>0</v>
      </c>
      <c r="DI16" s="6">
        <f t="shared" si="10"/>
        <v>1</v>
      </c>
      <c r="DJ16" s="6">
        <f t="shared" si="11"/>
        <v>0</v>
      </c>
      <c r="DK16" s="6">
        <f t="shared" si="17"/>
        <v>0.66666666666666663</v>
      </c>
      <c r="DL16" s="6">
        <f t="shared" si="13"/>
        <v>0.62202380952380942</v>
      </c>
      <c r="DM16" s="1" t="str">
        <f t="shared" si="18"/>
        <v>0.05x0.05 deg</v>
      </c>
      <c r="DN16" s="1" t="str">
        <f t="shared" si="18"/>
        <v>n/a</v>
      </c>
      <c r="DO16" s="1" t="str">
        <f t="shared" si="18"/>
        <v>daily and monthly</v>
      </c>
      <c r="DP16" s="1" t="str">
        <f t="shared" si="18"/>
        <v>8 W/m2</v>
      </c>
      <c r="DQ16" s="1" t="str">
        <f t="shared" si="18"/>
        <v>&lt; 4 W/m_/decade</v>
      </c>
      <c r="DR16" s="5">
        <v>1</v>
      </c>
      <c r="DS16" s="6">
        <f t="shared" si="15"/>
        <v>1</v>
      </c>
      <c r="DT16" s="1" t="str">
        <f t="shared" si="16"/>
        <v>Radiation  Budget Studies</v>
      </c>
      <c r="DU16" s="6">
        <f>SUM(CY16/30,DL16,DR16,DS16)</f>
        <v>3.7192460317460316</v>
      </c>
    </row>
    <row r="17" spans="1:125" ht="15" customHeight="1">
      <c r="A17" t="s">
        <v>137</v>
      </c>
      <c r="B17" t="s">
        <v>138</v>
      </c>
      <c r="C17" t="s">
        <v>139</v>
      </c>
      <c r="D17" t="s">
        <v>254</v>
      </c>
      <c r="E17" s="1" t="s">
        <v>141</v>
      </c>
      <c r="F17" s="1"/>
      <c r="G17" s="1"/>
      <c r="H17" s="1" t="s">
        <v>120</v>
      </c>
      <c r="I17" s="1"/>
      <c r="J17" s="1"/>
      <c r="K17" s="1" t="s">
        <v>120</v>
      </c>
      <c r="L17" s="1" t="s">
        <v>120</v>
      </c>
      <c r="M17" s="1"/>
      <c r="N17" s="1" t="s">
        <v>214</v>
      </c>
      <c r="O17" s="1" t="s">
        <v>255</v>
      </c>
      <c r="P17" s="1" t="s">
        <v>141</v>
      </c>
      <c r="Q17" s="1" t="s">
        <v>141</v>
      </c>
      <c r="R17" s="1" t="s">
        <v>141</v>
      </c>
      <c r="S17" s="1" t="s">
        <v>141</v>
      </c>
      <c r="T17" s="1" t="s">
        <v>141</v>
      </c>
      <c r="U17" s="1" t="s">
        <v>141</v>
      </c>
      <c r="V17" s="1" t="s">
        <v>141</v>
      </c>
      <c r="W17" s="1" t="s">
        <v>141</v>
      </c>
      <c r="X17" s="1" t="s">
        <v>141</v>
      </c>
      <c r="Y17" s="1" t="s">
        <v>141</v>
      </c>
      <c r="Z17" s="3">
        <v>29952</v>
      </c>
      <c r="AA17" s="3">
        <v>41974</v>
      </c>
      <c r="AB17" s="1"/>
      <c r="AC17" s="1" t="s">
        <v>216</v>
      </c>
      <c r="AD17" s="1" t="s">
        <v>145</v>
      </c>
      <c r="AE17" s="1" t="s">
        <v>232</v>
      </c>
      <c r="AF17" s="1" t="s">
        <v>233</v>
      </c>
      <c r="AG17" s="1"/>
      <c r="AH17" s="1" t="s">
        <v>118</v>
      </c>
      <c r="AI17" s="1" t="s">
        <v>234</v>
      </c>
      <c r="AJ17" s="1" t="s">
        <v>233</v>
      </c>
      <c r="AK17" s="1"/>
      <c r="AL17" s="1" t="s">
        <v>235</v>
      </c>
      <c r="AM17" s="1" t="s">
        <v>233</v>
      </c>
      <c r="AN17" s="1"/>
      <c r="AO17" s="1" t="s">
        <v>236</v>
      </c>
      <c r="AP17" s="1" t="s">
        <v>233</v>
      </c>
      <c r="AQ17" s="1"/>
      <c r="AR17" s="1" t="s">
        <v>237</v>
      </c>
      <c r="AS17" s="1" t="s">
        <v>233</v>
      </c>
      <c r="AT17" s="1"/>
      <c r="AU17" s="1" t="s">
        <v>238</v>
      </c>
      <c r="AV17" s="1" t="s">
        <v>233</v>
      </c>
      <c r="AW17" s="1"/>
      <c r="AX17" s="1"/>
      <c r="AY17" s="1" t="s">
        <v>256</v>
      </c>
      <c r="AZ17" s="1" t="s">
        <v>150</v>
      </c>
      <c r="BA17" s="1" t="s">
        <v>240</v>
      </c>
      <c r="BB17" s="1" t="s">
        <v>152</v>
      </c>
      <c r="BC17" s="1" t="s">
        <v>202</v>
      </c>
      <c r="BD17" s="1" t="s">
        <v>257</v>
      </c>
      <c r="BE17" s="1" t="s">
        <v>218</v>
      </c>
      <c r="BF17" s="1"/>
      <c r="BG17" s="1"/>
      <c r="BH17" s="1"/>
      <c r="BI17" s="1" t="s">
        <v>120</v>
      </c>
      <c r="BJ17" s="1"/>
      <c r="BK17" s="1"/>
      <c r="BL17" s="1"/>
      <c r="BM17" s="1"/>
      <c r="BN17" s="1" t="s">
        <v>120</v>
      </c>
      <c r="BO17" s="1" t="s">
        <v>120</v>
      </c>
      <c r="BP17" s="1"/>
      <c r="BQ17" s="1"/>
      <c r="BR17" s="1"/>
      <c r="BS17" s="1" t="s">
        <v>139</v>
      </c>
      <c r="BT17" s="1" t="s">
        <v>131</v>
      </c>
      <c r="BU17" s="1" t="s">
        <v>157</v>
      </c>
      <c r="BV17" s="1" t="s">
        <v>132</v>
      </c>
      <c r="BW17" s="1" t="s">
        <v>252</v>
      </c>
      <c r="BX17" s="1"/>
      <c r="BY17" s="1"/>
      <c r="BZ17" s="1"/>
      <c r="CA17" s="1">
        <v>1417</v>
      </c>
      <c r="CB17" s="7">
        <v>41694.863888888889</v>
      </c>
      <c r="CC17" s="1" t="s">
        <v>258</v>
      </c>
      <c r="CD17" s="1"/>
      <c r="CE17" s="1"/>
      <c r="CF17" s="1" t="s">
        <v>135</v>
      </c>
      <c r="CG17" s="1" t="s">
        <v>136</v>
      </c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6">
        <f t="shared" si="0"/>
        <v>32.916666666666664</v>
      </c>
      <c r="CZ17" s="6">
        <f t="shared" si="1"/>
        <v>0.75</v>
      </c>
      <c r="DA17" s="6">
        <f t="shared" si="2"/>
        <v>0.33333333333333331</v>
      </c>
      <c r="DB17" s="6">
        <f t="shared" si="3"/>
        <v>0.8571428571428571</v>
      </c>
      <c r="DC17" s="6">
        <f t="shared" si="4"/>
        <v>0.5</v>
      </c>
      <c r="DD17" s="6">
        <f t="shared" si="5"/>
        <v>0.5</v>
      </c>
      <c r="DE17" s="6">
        <f t="shared" si="6"/>
        <v>1</v>
      </c>
      <c r="DF17" s="6">
        <f t="shared" si="7"/>
        <v>1</v>
      </c>
      <c r="DG17" s="6">
        <f t="shared" si="8"/>
        <v>0.8571428571428571</v>
      </c>
      <c r="DH17" s="6">
        <f t="shared" si="9"/>
        <v>0</v>
      </c>
      <c r="DI17" s="6">
        <f t="shared" si="10"/>
        <v>1</v>
      </c>
      <c r="DJ17" s="6">
        <f t="shared" si="11"/>
        <v>0</v>
      </c>
      <c r="DK17" s="6">
        <f t="shared" si="17"/>
        <v>0.66666666666666663</v>
      </c>
      <c r="DL17" s="6">
        <f t="shared" si="13"/>
        <v>0.62202380952380942</v>
      </c>
      <c r="DM17" s="1" t="str">
        <f t="shared" si="18"/>
        <v>0.05x0.05 deg</v>
      </c>
      <c r="DN17" s="1" t="str">
        <f t="shared" si="18"/>
        <v>n/a</v>
      </c>
      <c r="DO17" s="1" t="str">
        <f t="shared" si="18"/>
        <v>daily and monthly</v>
      </c>
      <c r="DP17" s="1" t="str">
        <f t="shared" si="18"/>
        <v>4W/m2</v>
      </c>
      <c r="DQ17" s="1" t="str">
        <f t="shared" si="18"/>
        <v>&lt; 4W/m_/decade</v>
      </c>
      <c r="DR17" s="5">
        <v>1</v>
      </c>
      <c r="DS17" s="6">
        <f t="shared" si="15"/>
        <v>1</v>
      </c>
      <c r="DT17" s="1" t="str">
        <f t="shared" si="16"/>
        <v>Radiation  Budget Studies</v>
      </c>
      <c r="DU17" s="6">
        <f>SUM(CY17/30,DL17,DR17,DS17)</f>
        <v>3.7192460317460316</v>
      </c>
    </row>
    <row r="18" spans="1:125" ht="15" customHeight="1">
      <c r="A18" t="s">
        <v>137</v>
      </c>
      <c r="B18" t="s">
        <v>138</v>
      </c>
      <c r="C18" t="s">
        <v>139</v>
      </c>
      <c r="E18" s="1" t="s">
        <v>141</v>
      </c>
      <c r="F18" s="1"/>
      <c r="G18" s="1"/>
      <c r="H18" s="1" t="s">
        <v>120</v>
      </c>
      <c r="I18" s="1"/>
      <c r="J18" s="1"/>
      <c r="K18" s="1" t="s">
        <v>259</v>
      </c>
      <c r="L18" s="1" t="s">
        <v>120</v>
      </c>
      <c r="M18" s="1"/>
      <c r="N18" s="1"/>
      <c r="O18" s="1" t="s">
        <v>260</v>
      </c>
      <c r="P18" s="1" t="s">
        <v>141</v>
      </c>
      <c r="Q18" s="1" t="s">
        <v>141</v>
      </c>
      <c r="R18" s="1" t="s">
        <v>141</v>
      </c>
      <c r="S18" s="1" t="s">
        <v>141</v>
      </c>
      <c r="T18" s="1" t="s">
        <v>141</v>
      </c>
      <c r="U18" s="1" t="s">
        <v>125</v>
      </c>
      <c r="V18" s="1" t="s">
        <v>125</v>
      </c>
      <c r="W18" s="1" t="s">
        <v>125</v>
      </c>
      <c r="X18" s="1" t="s">
        <v>125</v>
      </c>
      <c r="Y18" s="1" t="s">
        <v>125</v>
      </c>
      <c r="Z18" s="3"/>
      <c r="AA18" s="3"/>
      <c r="AB18" s="1"/>
      <c r="AC18" s="1" t="s">
        <v>164</v>
      </c>
      <c r="AD18" s="1" t="s">
        <v>145</v>
      </c>
      <c r="AE18" s="1"/>
      <c r="AF18" s="1"/>
      <c r="AG18" s="1"/>
      <c r="AH18" s="1" t="s">
        <v>126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 t="s">
        <v>150</v>
      </c>
      <c r="BA18" s="1"/>
      <c r="BB18" s="1"/>
      <c r="BC18" s="1"/>
      <c r="BD18" s="1"/>
      <c r="BE18" s="1"/>
      <c r="BF18" s="1"/>
      <c r="BG18" s="1"/>
      <c r="BH18" s="1"/>
      <c r="BI18" s="1" t="s">
        <v>120</v>
      </c>
      <c r="BJ18" s="1"/>
      <c r="BK18" s="1"/>
      <c r="BL18" s="1"/>
      <c r="BM18" s="1"/>
      <c r="BN18" s="1" t="s">
        <v>120</v>
      </c>
      <c r="BO18" s="1" t="s">
        <v>120</v>
      </c>
      <c r="BP18" s="1"/>
      <c r="BQ18" s="1"/>
      <c r="BR18" s="1"/>
      <c r="BS18" s="1" t="s">
        <v>156</v>
      </c>
      <c r="BT18" s="1" t="s">
        <v>120</v>
      </c>
      <c r="BU18" s="1" t="s">
        <v>261</v>
      </c>
      <c r="BV18" s="1" t="s">
        <v>132</v>
      </c>
      <c r="BW18" s="1" t="s">
        <v>158</v>
      </c>
      <c r="BX18" s="1"/>
      <c r="BY18" s="1"/>
      <c r="BZ18" s="1" t="s">
        <v>159</v>
      </c>
      <c r="CA18" s="7">
        <v>37944</v>
      </c>
      <c r="CB18" s="1" t="s">
        <v>133</v>
      </c>
      <c r="CC18" s="1" t="s">
        <v>262</v>
      </c>
      <c r="CD18" s="1"/>
      <c r="CE18" s="1"/>
      <c r="CF18" s="1" t="s">
        <v>135</v>
      </c>
      <c r="CG18" s="1" t="s">
        <v>136</v>
      </c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6">
        <f t="shared" si="0"/>
        <v>0</v>
      </c>
      <c r="CZ18" s="6">
        <f t="shared" si="1"/>
        <v>0.5</v>
      </c>
      <c r="DA18" s="6">
        <f t="shared" si="2"/>
        <v>0.33333333333333331</v>
      </c>
      <c r="DB18" s="6">
        <f t="shared" si="3"/>
        <v>0.14285714285714285</v>
      </c>
      <c r="DC18" s="6">
        <f t="shared" si="4"/>
        <v>0.5</v>
      </c>
      <c r="DD18" s="6">
        <f t="shared" si="5"/>
        <v>0.5</v>
      </c>
      <c r="DE18" s="6">
        <f t="shared" si="6"/>
        <v>1</v>
      </c>
      <c r="DF18" s="6">
        <f t="shared" si="7"/>
        <v>1</v>
      </c>
      <c r="DG18" s="6">
        <f t="shared" si="8"/>
        <v>0.7142857142857143</v>
      </c>
      <c r="DH18" s="6">
        <f t="shared" si="9"/>
        <v>2</v>
      </c>
      <c r="DI18" s="6">
        <f t="shared" si="10"/>
        <v>1</v>
      </c>
      <c r="DJ18" s="6">
        <f t="shared" si="11"/>
        <v>0</v>
      </c>
      <c r="DK18" s="6">
        <f t="shared" si="17"/>
        <v>0.66666666666666663</v>
      </c>
      <c r="DL18" s="6">
        <f t="shared" si="13"/>
        <v>0.69642857142857151</v>
      </c>
      <c r="DM18" s="1">
        <f t="shared" si="18"/>
        <v>0</v>
      </c>
      <c r="DN18" s="1">
        <f t="shared" si="18"/>
        <v>0</v>
      </c>
      <c r="DO18" s="1">
        <f t="shared" si="18"/>
        <v>0</v>
      </c>
      <c r="DP18" s="1">
        <f t="shared" si="18"/>
        <v>0</v>
      </c>
      <c r="DQ18" s="1">
        <f t="shared" si="18"/>
        <v>0</v>
      </c>
      <c r="DR18" s="5">
        <v>0</v>
      </c>
      <c r="DS18" s="6">
        <f t="shared" si="15"/>
        <v>0</v>
      </c>
      <c r="DT18" s="1">
        <f t="shared" si="16"/>
        <v>0</v>
      </c>
      <c r="DU18" s="6">
        <f>SUM(CY18/30,DL18,DR18,DS18)</f>
        <v>0.69642857142857151</v>
      </c>
    </row>
    <row r="19" spans="1:125" ht="15" customHeight="1">
      <c r="A19" t="s">
        <v>137</v>
      </c>
      <c r="B19" t="s">
        <v>138</v>
      </c>
      <c r="C19" t="s">
        <v>139</v>
      </c>
      <c r="D19" t="s">
        <v>263</v>
      </c>
      <c r="E19" s="1" t="s">
        <v>141</v>
      </c>
      <c r="F19" s="1"/>
      <c r="G19" s="1"/>
      <c r="H19" s="1" t="s">
        <v>120</v>
      </c>
      <c r="I19" s="1"/>
      <c r="J19" s="1"/>
      <c r="K19" s="1" t="s">
        <v>120</v>
      </c>
      <c r="L19" s="1" t="s">
        <v>120</v>
      </c>
      <c r="M19" s="1"/>
      <c r="N19" s="1" t="s">
        <v>264</v>
      </c>
      <c r="O19" s="1" t="s">
        <v>265</v>
      </c>
      <c r="P19" s="1" t="s">
        <v>141</v>
      </c>
      <c r="Q19" s="1" t="s">
        <v>141</v>
      </c>
      <c r="R19" s="1" t="s">
        <v>141</v>
      </c>
      <c r="S19" s="1" t="s">
        <v>141</v>
      </c>
      <c r="T19" s="1" t="s">
        <v>141</v>
      </c>
      <c r="U19" s="1" t="s">
        <v>141</v>
      </c>
      <c r="V19" s="1" t="s">
        <v>141</v>
      </c>
      <c r="W19" s="1" t="s">
        <v>141</v>
      </c>
      <c r="X19" s="1" t="s">
        <v>141</v>
      </c>
      <c r="Y19" s="1" t="s">
        <v>141</v>
      </c>
      <c r="Z19" s="8">
        <v>38018</v>
      </c>
      <c r="AA19" s="3">
        <v>40544</v>
      </c>
      <c r="AB19" s="1"/>
      <c r="AC19" s="1" t="s">
        <v>197</v>
      </c>
      <c r="AD19" s="1" t="s">
        <v>145</v>
      </c>
      <c r="AE19" s="1" t="s">
        <v>146</v>
      </c>
      <c r="AF19" s="1" t="s">
        <v>198</v>
      </c>
      <c r="AG19" s="1"/>
      <c r="AH19" s="1" t="s">
        <v>118</v>
      </c>
      <c r="AI19" s="1" t="s">
        <v>148</v>
      </c>
      <c r="AJ19" s="1" t="s">
        <v>198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 t="s">
        <v>266</v>
      </c>
      <c r="AZ19" s="1" t="s">
        <v>150</v>
      </c>
      <c r="BA19" s="1" t="s">
        <v>267</v>
      </c>
      <c r="BB19" s="1" t="s">
        <v>152</v>
      </c>
      <c r="BC19" s="1" t="s">
        <v>268</v>
      </c>
      <c r="BD19" s="9" t="s">
        <v>269</v>
      </c>
      <c r="BE19" s="1" t="s">
        <v>270</v>
      </c>
      <c r="BF19" s="1"/>
      <c r="BG19" s="1"/>
      <c r="BH19" s="1"/>
      <c r="BI19" s="1" t="s">
        <v>120</v>
      </c>
      <c r="BJ19" s="1"/>
      <c r="BK19" s="1" t="s">
        <v>146</v>
      </c>
      <c r="BL19" s="1" t="s">
        <v>198</v>
      </c>
      <c r="BM19" s="1" t="s">
        <v>271</v>
      </c>
      <c r="BN19" s="1" t="s">
        <v>120</v>
      </c>
      <c r="BO19" s="1" t="s">
        <v>120</v>
      </c>
      <c r="BP19" s="1"/>
      <c r="BQ19" s="1"/>
      <c r="BR19" s="1"/>
      <c r="BS19" s="1" t="s">
        <v>156</v>
      </c>
      <c r="BT19" s="1" t="s">
        <v>131</v>
      </c>
      <c r="BU19" s="1" t="s">
        <v>157</v>
      </c>
      <c r="BV19" s="1" t="s">
        <v>132</v>
      </c>
      <c r="BW19" s="1" t="s">
        <v>158</v>
      </c>
      <c r="BX19" s="1"/>
      <c r="BY19" s="1"/>
      <c r="BZ19" s="1" t="s">
        <v>159</v>
      </c>
      <c r="CA19" s="1">
        <v>1421</v>
      </c>
      <c r="CB19" s="1" t="s">
        <v>133</v>
      </c>
      <c r="CC19" s="1" t="s">
        <v>272</v>
      </c>
      <c r="CD19" s="1"/>
      <c r="CE19" s="1"/>
      <c r="CF19" s="1" t="s">
        <v>135</v>
      </c>
      <c r="CG19" s="1" t="s">
        <v>136</v>
      </c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6">
        <f t="shared" si="0"/>
        <v>6.916666666666667</v>
      </c>
      <c r="CZ19" s="6">
        <f t="shared" si="1"/>
        <v>0.75</v>
      </c>
      <c r="DA19" s="6">
        <f t="shared" si="2"/>
        <v>0.33333333333333331</v>
      </c>
      <c r="DB19" s="6">
        <f t="shared" si="3"/>
        <v>0.8571428571428571</v>
      </c>
      <c r="DC19" s="6">
        <f t="shared" si="4"/>
        <v>0.5</v>
      </c>
      <c r="DD19" s="6">
        <f t="shared" si="5"/>
        <v>0.5</v>
      </c>
      <c r="DE19" s="6">
        <f t="shared" si="6"/>
        <v>1</v>
      </c>
      <c r="DF19" s="6">
        <f t="shared" si="7"/>
        <v>1</v>
      </c>
      <c r="DG19" s="6">
        <f t="shared" si="8"/>
        <v>0.8571428571428571</v>
      </c>
      <c r="DH19" s="6">
        <f t="shared" si="9"/>
        <v>2</v>
      </c>
      <c r="DI19" s="6">
        <f t="shared" si="10"/>
        <v>1</v>
      </c>
      <c r="DJ19" s="6">
        <f t="shared" si="11"/>
        <v>0</v>
      </c>
      <c r="DK19" s="6">
        <f t="shared" si="17"/>
        <v>0.66666666666666663</v>
      </c>
      <c r="DL19" s="6">
        <f t="shared" si="13"/>
        <v>0.78869047619047616</v>
      </c>
      <c r="DM19" s="1" t="str">
        <f t="shared" si="18"/>
        <v>45 km x 45 km</v>
      </c>
      <c r="DN19" s="1" t="str">
        <f t="shared" si="18"/>
        <v>n/a</v>
      </c>
      <c r="DO19" s="1" t="str">
        <f t="shared" si="18"/>
        <v>daily, monthly meand diurnal cycle, monthly</v>
      </c>
      <c r="DP19" s="1" t="str">
        <f t="shared" si="18"/>
        <v>monthly (rms): 3 W/m__x000D_daily (rms): 5.5 W/m_</v>
      </c>
      <c r="DQ19" s="1" t="str">
        <f t="shared" si="18"/>
        <v>n/A</v>
      </c>
      <c r="DR19" s="5">
        <v>0.8</v>
      </c>
      <c r="DS19" s="6">
        <f t="shared" si="15"/>
        <v>1</v>
      </c>
      <c r="DT19" s="1" t="str">
        <f t="shared" si="16"/>
        <v>Climate Research, Model Evaluation</v>
      </c>
      <c r="DU19" s="6">
        <f>SUM(CY19/30,DL19,DR19,DS19)</f>
        <v>2.8192460317460317</v>
      </c>
    </row>
    <row r="20" spans="1:125" ht="15" customHeight="1">
      <c r="A20" t="s">
        <v>137</v>
      </c>
      <c r="B20" t="s">
        <v>138</v>
      </c>
      <c r="C20" t="s">
        <v>139</v>
      </c>
      <c r="D20" t="s">
        <v>140</v>
      </c>
      <c r="E20" s="1" t="s">
        <v>141</v>
      </c>
      <c r="F20" s="1"/>
      <c r="G20" s="1"/>
      <c r="H20" s="1" t="s">
        <v>120</v>
      </c>
      <c r="I20" s="1"/>
      <c r="J20" s="1"/>
      <c r="K20" s="1" t="s">
        <v>120</v>
      </c>
      <c r="L20" s="1" t="s">
        <v>120</v>
      </c>
      <c r="M20" s="1"/>
      <c r="N20" s="1" t="s">
        <v>273</v>
      </c>
      <c r="O20" s="1" t="s">
        <v>274</v>
      </c>
      <c r="P20" s="1" t="s">
        <v>141</v>
      </c>
      <c r="Q20" s="1" t="s">
        <v>141</v>
      </c>
      <c r="R20" s="1" t="s">
        <v>141</v>
      </c>
      <c r="S20" s="1" t="s">
        <v>141</v>
      </c>
      <c r="T20" s="1" t="s">
        <v>141</v>
      </c>
      <c r="U20" s="1" t="s">
        <v>141</v>
      </c>
      <c r="V20" s="1" t="s">
        <v>141</v>
      </c>
      <c r="W20" s="1" t="s">
        <v>141</v>
      </c>
      <c r="X20" s="1" t="s">
        <v>141</v>
      </c>
      <c r="Y20" s="1" t="s">
        <v>141</v>
      </c>
      <c r="Z20" s="3">
        <v>38718</v>
      </c>
      <c r="AA20" s="3">
        <v>40878</v>
      </c>
      <c r="AB20" s="1"/>
      <c r="AC20" s="1" t="s">
        <v>124</v>
      </c>
      <c r="AD20" s="1" t="s">
        <v>145</v>
      </c>
      <c r="AE20" s="1" t="s">
        <v>146</v>
      </c>
      <c r="AF20" s="1" t="s">
        <v>147</v>
      </c>
      <c r="AG20" s="1"/>
      <c r="AH20" s="1" t="s">
        <v>118</v>
      </c>
      <c r="AI20" s="1" t="s">
        <v>148</v>
      </c>
      <c r="AJ20" s="1" t="s">
        <v>147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 t="s">
        <v>149</v>
      </c>
      <c r="AZ20" s="1" t="s">
        <v>150</v>
      </c>
      <c r="BA20" s="1" t="s">
        <v>151</v>
      </c>
      <c r="BB20" s="1" t="s">
        <v>152</v>
      </c>
      <c r="BC20" s="1" t="s">
        <v>275</v>
      </c>
      <c r="BD20" s="1" t="s">
        <v>276</v>
      </c>
      <c r="BE20" s="1" t="s">
        <v>152</v>
      </c>
      <c r="BF20" s="1"/>
      <c r="BG20" s="1"/>
      <c r="BH20" s="1"/>
      <c r="BI20" s="1" t="s">
        <v>120</v>
      </c>
      <c r="BJ20" s="1"/>
      <c r="BK20" s="1" t="s">
        <v>146</v>
      </c>
      <c r="BL20" s="1" t="s">
        <v>147</v>
      </c>
      <c r="BM20" s="1" t="s">
        <v>155</v>
      </c>
      <c r="BN20" s="1" t="s">
        <v>120</v>
      </c>
      <c r="BO20" s="1" t="s">
        <v>120</v>
      </c>
      <c r="BP20" s="1"/>
      <c r="BQ20" s="1"/>
      <c r="BR20" s="1"/>
      <c r="BS20" s="1" t="s">
        <v>156</v>
      </c>
      <c r="BT20" s="1" t="s">
        <v>120</v>
      </c>
      <c r="BU20" s="1" t="s">
        <v>157</v>
      </c>
      <c r="BV20" s="1" t="s">
        <v>132</v>
      </c>
      <c r="BW20" s="1" t="s">
        <v>158</v>
      </c>
      <c r="BX20" s="1"/>
      <c r="BY20" s="1"/>
      <c r="BZ20" s="1" t="s">
        <v>159</v>
      </c>
      <c r="CA20" s="1">
        <v>1422</v>
      </c>
      <c r="CB20" s="1" t="s">
        <v>133</v>
      </c>
      <c r="CC20" s="1" t="s">
        <v>277</v>
      </c>
      <c r="CD20" s="1"/>
      <c r="CE20" s="1"/>
      <c r="CF20" s="1" t="s">
        <v>135</v>
      </c>
      <c r="CG20" s="1" t="s">
        <v>136</v>
      </c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6">
        <f t="shared" si="0"/>
        <v>5.916666666666667</v>
      </c>
      <c r="CZ20" s="6">
        <f t="shared" si="1"/>
        <v>0.75</v>
      </c>
      <c r="DA20" s="6">
        <f t="shared" si="2"/>
        <v>0.33333333333333331</v>
      </c>
      <c r="DB20" s="6">
        <f t="shared" si="3"/>
        <v>0.8571428571428571</v>
      </c>
      <c r="DC20" s="6">
        <f t="shared" si="4"/>
        <v>0.5</v>
      </c>
      <c r="DD20" s="6">
        <f t="shared" si="5"/>
        <v>0.5</v>
      </c>
      <c r="DE20" s="6">
        <f t="shared" si="6"/>
        <v>1</v>
      </c>
      <c r="DF20" s="6">
        <f t="shared" si="7"/>
        <v>1</v>
      </c>
      <c r="DG20" s="6">
        <f t="shared" si="8"/>
        <v>0.7142857142857143</v>
      </c>
      <c r="DH20" s="6">
        <f t="shared" si="9"/>
        <v>2</v>
      </c>
      <c r="DI20" s="6">
        <f t="shared" si="10"/>
        <v>1</v>
      </c>
      <c r="DJ20" s="6">
        <f t="shared" si="11"/>
        <v>0</v>
      </c>
      <c r="DK20" s="6">
        <f t="shared" si="17"/>
        <v>0.66666666666666663</v>
      </c>
      <c r="DL20" s="6">
        <f t="shared" si="13"/>
        <v>0.7767857142857143</v>
      </c>
      <c r="DM20" s="1" t="str">
        <f t="shared" si="18"/>
        <v>0.05 x 0.05 deg</v>
      </c>
      <c r="DN20" s="1" t="str">
        <f t="shared" si="18"/>
        <v>n/a</v>
      </c>
      <c r="DO20" s="1" t="str">
        <f t="shared" si="18"/>
        <v>monthly</v>
      </c>
      <c r="DP20" s="1" t="str">
        <f t="shared" si="18"/>
        <v>bias: 9.6 W/m-2</v>
      </c>
      <c r="DQ20" s="1" t="str">
        <f t="shared" si="18"/>
        <v>n/a</v>
      </c>
      <c r="DR20" s="5">
        <v>0.8</v>
      </c>
      <c r="DS20" s="6">
        <f t="shared" si="15"/>
        <v>1</v>
      </c>
      <c r="DT20" s="1" t="str">
        <f t="shared" si="16"/>
        <v>Climate Research, Climate Model Validation And Evaluation</v>
      </c>
      <c r="DU20" s="6">
        <f>SUM(CY20/30,DL20,DR20,DS20)</f>
        <v>2.7740079365079366</v>
      </c>
    </row>
    <row r="21" spans="1:125" ht="15" customHeight="1">
      <c r="A21" t="s">
        <v>137</v>
      </c>
      <c r="B21" t="s">
        <v>138</v>
      </c>
      <c r="C21" t="s">
        <v>139</v>
      </c>
      <c r="D21" t="s">
        <v>278</v>
      </c>
      <c r="E21" s="1" t="s">
        <v>141</v>
      </c>
      <c r="F21" s="1"/>
      <c r="G21" s="1"/>
      <c r="H21" s="1" t="s">
        <v>120</v>
      </c>
      <c r="I21" s="1"/>
      <c r="J21" s="1"/>
      <c r="K21" s="1" t="s">
        <v>120</v>
      </c>
      <c r="L21" s="1" t="s">
        <v>120</v>
      </c>
      <c r="M21" s="1"/>
      <c r="N21" s="1" t="s">
        <v>279</v>
      </c>
      <c r="O21" s="1" t="s">
        <v>280</v>
      </c>
      <c r="P21" s="1" t="s">
        <v>119</v>
      </c>
      <c r="Q21" s="1" t="s">
        <v>119</v>
      </c>
      <c r="R21" s="1" t="s">
        <v>119</v>
      </c>
      <c r="S21" s="1" t="s">
        <v>119</v>
      </c>
      <c r="T21" s="1" t="s">
        <v>141</v>
      </c>
      <c r="U21" s="1" t="s">
        <v>141</v>
      </c>
      <c r="V21" s="1" t="s">
        <v>141</v>
      </c>
      <c r="W21" s="1" t="s">
        <v>141</v>
      </c>
      <c r="X21" s="1" t="s">
        <v>141</v>
      </c>
      <c r="Y21" s="1" t="s">
        <v>141</v>
      </c>
      <c r="Z21" s="3">
        <v>29952</v>
      </c>
      <c r="AA21" s="3">
        <v>40148</v>
      </c>
      <c r="AB21" s="1"/>
      <c r="AC21" s="1" t="s">
        <v>124</v>
      </c>
      <c r="AD21" s="1" t="s">
        <v>145</v>
      </c>
      <c r="AE21" s="1" t="s">
        <v>281</v>
      </c>
      <c r="AF21" s="1" t="s">
        <v>179</v>
      </c>
      <c r="AG21" s="1"/>
      <c r="AH21" s="1" t="s">
        <v>118</v>
      </c>
      <c r="AI21" s="1" t="s">
        <v>180</v>
      </c>
      <c r="AJ21" s="1" t="s">
        <v>179</v>
      </c>
      <c r="AK21" s="1"/>
      <c r="AL21" s="1" t="s">
        <v>183</v>
      </c>
      <c r="AM21" s="1" t="s">
        <v>179</v>
      </c>
      <c r="AN21" s="1"/>
      <c r="AO21" s="1" t="s">
        <v>184</v>
      </c>
      <c r="AP21" s="1" t="s">
        <v>179</v>
      </c>
      <c r="AQ21" s="1"/>
      <c r="AR21" s="1" t="s">
        <v>282</v>
      </c>
      <c r="AS21" s="1" t="s">
        <v>283</v>
      </c>
      <c r="AT21" s="1"/>
      <c r="AU21" s="1"/>
      <c r="AV21" s="1"/>
      <c r="AW21" s="1"/>
      <c r="AX21" s="1"/>
      <c r="AY21" s="1" t="s">
        <v>284</v>
      </c>
      <c r="AZ21" s="1" t="s">
        <v>128</v>
      </c>
      <c r="BA21" s="1" t="s">
        <v>285</v>
      </c>
      <c r="BB21" s="1" t="s">
        <v>152</v>
      </c>
      <c r="BC21" s="1" t="s">
        <v>275</v>
      </c>
      <c r="BD21" s="1" t="s">
        <v>286</v>
      </c>
      <c r="BE21" s="1" t="s">
        <v>287</v>
      </c>
      <c r="BF21" s="1"/>
      <c r="BG21" s="1"/>
      <c r="BH21" s="1"/>
      <c r="BI21" s="1" t="s">
        <v>120</v>
      </c>
      <c r="BJ21" s="1"/>
      <c r="BK21" s="1" t="s">
        <v>288</v>
      </c>
      <c r="BL21" s="1" t="s">
        <v>289</v>
      </c>
      <c r="BM21" s="1" t="s">
        <v>290</v>
      </c>
      <c r="BN21" s="1" t="s">
        <v>120</v>
      </c>
      <c r="BO21" s="1" t="s">
        <v>120</v>
      </c>
      <c r="BP21" s="1"/>
      <c r="BQ21" s="1"/>
      <c r="BR21" s="1"/>
      <c r="BS21" s="1" t="s">
        <v>156</v>
      </c>
      <c r="BT21" s="1" t="s">
        <v>120</v>
      </c>
      <c r="BU21" s="1" t="s">
        <v>157</v>
      </c>
      <c r="BV21" s="1" t="s">
        <v>132</v>
      </c>
      <c r="BW21" s="1" t="s">
        <v>158</v>
      </c>
      <c r="BX21" s="1"/>
      <c r="BY21" s="1"/>
      <c r="BZ21" s="1" t="s">
        <v>159</v>
      </c>
      <c r="CA21" s="1">
        <v>1423</v>
      </c>
      <c r="CB21" s="1" t="s">
        <v>133</v>
      </c>
      <c r="CC21" s="1" t="s">
        <v>291</v>
      </c>
      <c r="CD21" s="1"/>
      <c r="CE21" s="1"/>
      <c r="CF21" s="1" t="s">
        <v>135</v>
      </c>
      <c r="CG21" s="1" t="s">
        <v>136</v>
      </c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6">
        <f t="shared" si="0"/>
        <v>27.916666666666668</v>
      </c>
      <c r="CZ21" s="6">
        <f t="shared" si="1"/>
        <v>0.75</v>
      </c>
      <c r="DA21" s="6">
        <f t="shared" si="2"/>
        <v>0.33333333333333331</v>
      </c>
      <c r="DB21" s="6">
        <f t="shared" si="3"/>
        <v>0.8571428571428571</v>
      </c>
      <c r="DC21" s="6">
        <f t="shared" si="4"/>
        <v>0.5</v>
      </c>
      <c r="DD21" s="6">
        <f t="shared" si="5"/>
        <v>0.5</v>
      </c>
      <c r="DE21" s="6">
        <f t="shared" si="6"/>
        <v>1</v>
      </c>
      <c r="DF21" s="6">
        <f t="shared" si="7"/>
        <v>1</v>
      </c>
      <c r="DG21" s="6">
        <f t="shared" si="8"/>
        <v>0.7142857142857143</v>
      </c>
      <c r="DH21" s="6">
        <f t="shared" si="9"/>
        <v>2</v>
      </c>
      <c r="DI21" s="6">
        <f t="shared" si="10"/>
        <v>1</v>
      </c>
      <c r="DJ21" s="6">
        <f t="shared" si="11"/>
        <v>0</v>
      </c>
      <c r="DK21" s="6">
        <f t="shared" si="17"/>
        <v>0.66666666666666663</v>
      </c>
      <c r="DL21" s="6">
        <f t="shared" si="13"/>
        <v>0.7767857142857143</v>
      </c>
      <c r="DM21" s="1" t="str">
        <f t="shared" si="18"/>
        <v>0.25 x 0.25 deg</v>
      </c>
      <c r="DN21" s="1" t="str">
        <f t="shared" si="18"/>
        <v>n/a</v>
      </c>
      <c r="DO21" s="1" t="str">
        <f t="shared" si="18"/>
        <v>monthly</v>
      </c>
      <c r="DP21" s="1" t="str">
        <f t="shared" si="18"/>
        <v>10 W/m-2</v>
      </c>
      <c r="DQ21" s="1" t="str">
        <f t="shared" si="18"/>
        <v>tbd</v>
      </c>
      <c r="DR21" s="5">
        <v>0.8</v>
      </c>
      <c r="DS21" s="6">
        <f t="shared" si="15"/>
        <v>1</v>
      </c>
      <c r="DT21" s="1" t="str">
        <f t="shared" si="16"/>
        <v>Climate Research</v>
      </c>
      <c r="DU21" s="6">
        <f>SUM(CY21/30,DL21,DR21,DS21)</f>
        <v>3.5073412698412696</v>
      </c>
    </row>
    <row r="22" spans="1:125" ht="15" customHeight="1">
      <c r="A22" t="s">
        <v>137</v>
      </c>
      <c r="B22" t="s">
        <v>138</v>
      </c>
      <c r="C22" t="s">
        <v>139</v>
      </c>
      <c r="D22" t="s">
        <v>292</v>
      </c>
      <c r="E22" s="1" t="s">
        <v>141</v>
      </c>
      <c r="F22" s="1"/>
      <c r="G22" s="1"/>
      <c r="H22" s="1" t="s">
        <v>120</v>
      </c>
      <c r="I22" s="1"/>
      <c r="J22" s="1"/>
      <c r="K22" s="1" t="s">
        <v>120</v>
      </c>
      <c r="L22" s="1" t="s">
        <v>120</v>
      </c>
      <c r="M22" s="1"/>
      <c r="N22" s="1" t="s">
        <v>279</v>
      </c>
      <c r="O22" s="1" t="s">
        <v>293</v>
      </c>
      <c r="P22" s="1" t="s">
        <v>119</v>
      </c>
      <c r="Q22" s="1" t="s">
        <v>119</v>
      </c>
      <c r="R22" s="1" t="s">
        <v>119</v>
      </c>
      <c r="S22" s="1" t="s">
        <v>119</v>
      </c>
      <c r="T22" s="1" t="s">
        <v>141</v>
      </c>
      <c r="U22" s="1" t="s">
        <v>141</v>
      </c>
      <c r="V22" s="1" t="s">
        <v>141</v>
      </c>
      <c r="W22" s="1" t="s">
        <v>141</v>
      </c>
      <c r="X22" s="1" t="s">
        <v>141</v>
      </c>
      <c r="Y22" s="1" t="s">
        <v>141</v>
      </c>
      <c r="Z22" s="3">
        <v>29952</v>
      </c>
      <c r="AA22" s="3">
        <v>40148</v>
      </c>
      <c r="AB22" s="1"/>
      <c r="AC22" s="1" t="s">
        <v>294</v>
      </c>
      <c r="AD22" s="1" t="s">
        <v>295</v>
      </c>
      <c r="AE22" s="1" t="s">
        <v>181</v>
      </c>
      <c r="AF22" s="1" t="s">
        <v>179</v>
      </c>
      <c r="AG22" s="1"/>
      <c r="AH22" s="1" t="s">
        <v>118</v>
      </c>
      <c r="AI22" s="1" t="s">
        <v>180</v>
      </c>
      <c r="AJ22" s="1" t="s">
        <v>179</v>
      </c>
      <c r="AK22" s="1"/>
      <c r="AL22" s="1" t="s">
        <v>184</v>
      </c>
      <c r="AM22" s="1" t="s">
        <v>179</v>
      </c>
      <c r="AN22" s="1"/>
      <c r="AO22" s="1" t="s">
        <v>296</v>
      </c>
      <c r="AP22" s="1" t="s">
        <v>179</v>
      </c>
      <c r="AQ22" s="1"/>
      <c r="AR22" s="1" t="s">
        <v>282</v>
      </c>
      <c r="AS22" s="1" t="s">
        <v>283</v>
      </c>
      <c r="AT22" s="1"/>
      <c r="AU22" s="1"/>
      <c r="AV22" s="1"/>
      <c r="AW22" s="1"/>
      <c r="AX22" s="1"/>
      <c r="AY22" s="1" t="s">
        <v>297</v>
      </c>
      <c r="AZ22" s="1" t="s">
        <v>128</v>
      </c>
      <c r="BA22" s="1" t="s">
        <v>285</v>
      </c>
      <c r="BB22" s="1" t="s">
        <v>152</v>
      </c>
      <c r="BC22" s="1" t="s">
        <v>298</v>
      </c>
      <c r="BD22" s="1" t="s">
        <v>299</v>
      </c>
      <c r="BE22" s="1" t="s">
        <v>300</v>
      </c>
      <c r="BF22" s="1"/>
      <c r="BG22" s="1"/>
      <c r="BH22" s="1"/>
      <c r="BI22" s="1" t="s">
        <v>120</v>
      </c>
      <c r="BJ22" s="1"/>
      <c r="BK22" s="1" t="s">
        <v>288</v>
      </c>
      <c r="BL22" s="1" t="s">
        <v>289</v>
      </c>
      <c r="BM22" s="1" t="s">
        <v>290</v>
      </c>
      <c r="BN22" s="1" t="s">
        <v>120</v>
      </c>
      <c r="BO22" s="1" t="s">
        <v>120</v>
      </c>
      <c r="BP22" s="1"/>
      <c r="BQ22" s="1"/>
      <c r="BR22" s="1"/>
      <c r="BS22" s="1" t="s">
        <v>156</v>
      </c>
      <c r="BT22" s="1" t="s">
        <v>120</v>
      </c>
      <c r="BU22" s="1" t="s">
        <v>157</v>
      </c>
      <c r="BV22" s="1" t="s">
        <v>132</v>
      </c>
      <c r="BW22" s="1" t="s">
        <v>158</v>
      </c>
      <c r="BX22" s="1"/>
      <c r="BY22" s="1"/>
      <c r="BZ22" s="1" t="s">
        <v>159</v>
      </c>
      <c r="CA22" s="1">
        <v>1424</v>
      </c>
      <c r="CB22" s="1" t="s">
        <v>133</v>
      </c>
      <c r="CC22" s="1" t="s">
        <v>301</v>
      </c>
      <c r="CD22" s="1"/>
      <c r="CE22" s="1"/>
      <c r="CF22" s="1" t="s">
        <v>135</v>
      </c>
      <c r="CG22" s="1" t="s">
        <v>136</v>
      </c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6">
        <f t="shared" si="0"/>
        <v>27.916666666666668</v>
      </c>
      <c r="CZ22" s="6">
        <f t="shared" si="1"/>
        <v>0.75</v>
      </c>
      <c r="DA22" s="6">
        <f t="shared" si="2"/>
        <v>0.33333333333333331</v>
      </c>
      <c r="DB22" s="6">
        <f t="shared" si="3"/>
        <v>0.8571428571428571</v>
      </c>
      <c r="DC22" s="6">
        <f t="shared" si="4"/>
        <v>0.5</v>
      </c>
      <c r="DD22" s="6">
        <f t="shared" si="5"/>
        <v>0.5</v>
      </c>
      <c r="DE22" s="6">
        <f t="shared" si="6"/>
        <v>1</v>
      </c>
      <c r="DF22" s="6">
        <f t="shared" si="7"/>
        <v>1</v>
      </c>
      <c r="DG22" s="6">
        <f t="shared" si="8"/>
        <v>0.7142857142857143</v>
      </c>
      <c r="DH22" s="6">
        <f t="shared" si="9"/>
        <v>2</v>
      </c>
      <c r="DI22" s="6">
        <f t="shared" si="10"/>
        <v>1</v>
      </c>
      <c r="DJ22" s="6">
        <f t="shared" si="11"/>
        <v>0</v>
      </c>
      <c r="DK22" s="6">
        <f t="shared" si="17"/>
        <v>0.66666666666666663</v>
      </c>
      <c r="DL22" s="6">
        <f t="shared" si="13"/>
        <v>0.7767857142857143</v>
      </c>
      <c r="DM22" s="1" t="str">
        <f t="shared" si="18"/>
        <v>0.25 x 0.25 deg</v>
      </c>
      <c r="DN22" s="1" t="str">
        <f t="shared" si="18"/>
        <v>n/a</v>
      </c>
      <c r="DO22" s="1" t="str">
        <f t="shared" si="18"/>
        <v>pentad, monthly</v>
      </c>
      <c r="DP22" s="1" t="str">
        <f t="shared" si="18"/>
        <v>24% relative</v>
      </c>
      <c r="DQ22" s="1" t="str">
        <f t="shared" si="18"/>
        <v>5 % per decade</v>
      </c>
      <c r="DR22" s="5">
        <v>1</v>
      </c>
      <c r="DS22" s="6">
        <f t="shared" si="15"/>
        <v>1</v>
      </c>
      <c r="DT22" s="1" t="str">
        <f t="shared" si="16"/>
        <v>Climate Research</v>
      </c>
      <c r="DU22" s="6">
        <f>SUM(CY22/30,DL22,DR22,DS22)</f>
        <v>3.7073412698412698</v>
      </c>
    </row>
    <row r="23" spans="1:125" ht="15" customHeight="1">
      <c r="A23" t="s">
        <v>137</v>
      </c>
      <c r="B23" t="s">
        <v>138</v>
      </c>
      <c r="C23" t="s">
        <v>139</v>
      </c>
      <c r="D23" t="s">
        <v>302</v>
      </c>
      <c r="E23" s="1" t="s">
        <v>141</v>
      </c>
      <c r="F23" s="1"/>
      <c r="G23" s="1"/>
      <c r="H23" s="1" t="s">
        <v>120</v>
      </c>
      <c r="I23" s="1"/>
      <c r="J23" s="1"/>
      <c r="K23" s="1" t="s">
        <v>120</v>
      </c>
      <c r="L23" s="1" t="s">
        <v>120</v>
      </c>
      <c r="M23" s="1"/>
      <c r="N23" s="1" t="s">
        <v>303</v>
      </c>
      <c r="O23" s="1" t="s">
        <v>304</v>
      </c>
      <c r="P23" s="1" t="s">
        <v>141</v>
      </c>
      <c r="Q23" s="1" t="s">
        <v>141</v>
      </c>
      <c r="R23" s="1" t="s">
        <v>141</v>
      </c>
      <c r="S23" s="1" t="s">
        <v>141</v>
      </c>
      <c r="T23" s="1" t="s">
        <v>141</v>
      </c>
      <c r="U23" s="1" t="s">
        <v>141</v>
      </c>
      <c r="V23" s="1" t="s">
        <v>141</v>
      </c>
      <c r="W23" s="1" t="s">
        <v>141</v>
      </c>
      <c r="X23" s="1" t="s">
        <v>141</v>
      </c>
      <c r="Y23" s="1" t="s">
        <v>141</v>
      </c>
      <c r="Z23" s="3">
        <v>30317</v>
      </c>
      <c r="AA23" s="3">
        <v>38687</v>
      </c>
      <c r="AB23" s="1"/>
      <c r="AC23" s="1" t="s">
        <v>144</v>
      </c>
      <c r="AD23" s="1" t="s">
        <v>145</v>
      </c>
      <c r="AE23" s="1" t="s">
        <v>235</v>
      </c>
      <c r="AF23" s="1" t="s">
        <v>233</v>
      </c>
      <c r="AG23" s="1"/>
      <c r="AH23" s="1" t="s">
        <v>118</v>
      </c>
      <c r="AI23" s="1" t="s">
        <v>232</v>
      </c>
      <c r="AJ23" s="1" t="s">
        <v>233</v>
      </c>
      <c r="AK23" s="1"/>
      <c r="AL23" s="1" t="s">
        <v>234</v>
      </c>
      <c r="AM23" s="1" t="s">
        <v>233</v>
      </c>
      <c r="AN23" s="1"/>
      <c r="AO23" s="1" t="s">
        <v>236</v>
      </c>
      <c r="AP23" s="1" t="s">
        <v>233</v>
      </c>
      <c r="AQ23" s="1"/>
      <c r="AR23" s="1" t="s">
        <v>237</v>
      </c>
      <c r="AS23" s="1" t="s">
        <v>233</v>
      </c>
      <c r="AT23" s="1"/>
      <c r="AU23" s="1" t="s">
        <v>238</v>
      </c>
      <c r="AV23" s="1" t="s">
        <v>233</v>
      </c>
      <c r="AW23" s="1"/>
      <c r="AX23" s="1"/>
      <c r="AY23" s="1" t="s">
        <v>305</v>
      </c>
      <c r="AZ23" s="1" t="s">
        <v>150</v>
      </c>
      <c r="BA23" s="1" t="s">
        <v>306</v>
      </c>
      <c r="BB23" s="1" t="s">
        <v>152</v>
      </c>
      <c r="BC23" s="1" t="s">
        <v>153</v>
      </c>
      <c r="BD23" s="1" t="s">
        <v>307</v>
      </c>
      <c r="BE23" s="1" t="s">
        <v>308</v>
      </c>
      <c r="BF23" s="1"/>
      <c r="BG23" s="1"/>
      <c r="BH23" s="1"/>
      <c r="BI23" s="1" t="s">
        <v>120</v>
      </c>
      <c r="BJ23" s="1"/>
      <c r="BK23" s="1" t="s">
        <v>146</v>
      </c>
      <c r="BL23" s="1" t="s">
        <v>147</v>
      </c>
      <c r="BM23" s="1" t="s">
        <v>155</v>
      </c>
      <c r="BN23" s="1" t="s">
        <v>120</v>
      </c>
      <c r="BO23" s="1" t="s">
        <v>120</v>
      </c>
      <c r="BP23" s="1"/>
      <c r="BQ23" s="1"/>
      <c r="BR23" s="1"/>
      <c r="BS23" s="1" t="s">
        <v>156</v>
      </c>
      <c r="BT23" s="1" t="s">
        <v>120</v>
      </c>
      <c r="BU23" s="1" t="s">
        <v>157</v>
      </c>
      <c r="BV23" s="1" t="s">
        <v>132</v>
      </c>
      <c r="BW23" s="1" t="s">
        <v>158</v>
      </c>
      <c r="BX23" s="1"/>
      <c r="BY23" s="1"/>
      <c r="BZ23" s="1" t="s">
        <v>159</v>
      </c>
      <c r="CA23" s="1">
        <v>1425</v>
      </c>
      <c r="CB23" s="1" t="s">
        <v>133</v>
      </c>
      <c r="CC23" s="1" t="s">
        <v>309</v>
      </c>
      <c r="CD23" s="1"/>
      <c r="CE23" s="1"/>
      <c r="CF23" s="1" t="s">
        <v>135</v>
      </c>
      <c r="CG23" s="1" t="s">
        <v>136</v>
      </c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6">
        <f t="shared" si="0"/>
        <v>22.916666666666668</v>
      </c>
      <c r="CZ23" s="6">
        <f t="shared" si="1"/>
        <v>0.75</v>
      </c>
      <c r="DA23" s="6">
        <f t="shared" si="2"/>
        <v>0.33333333333333331</v>
      </c>
      <c r="DB23" s="6">
        <f t="shared" si="3"/>
        <v>0.8571428571428571</v>
      </c>
      <c r="DC23" s="6">
        <f t="shared" si="4"/>
        <v>0.5</v>
      </c>
      <c r="DD23" s="6">
        <f t="shared" si="5"/>
        <v>0.5</v>
      </c>
      <c r="DE23" s="6">
        <f t="shared" si="6"/>
        <v>1</v>
      </c>
      <c r="DF23" s="6">
        <f t="shared" si="7"/>
        <v>1</v>
      </c>
      <c r="DG23" s="6">
        <f t="shared" si="8"/>
        <v>0.7142857142857143</v>
      </c>
      <c r="DH23" s="6">
        <f t="shared" si="9"/>
        <v>2</v>
      </c>
      <c r="DI23" s="6">
        <f t="shared" si="10"/>
        <v>1</v>
      </c>
      <c r="DJ23" s="6">
        <f t="shared" si="11"/>
        <v>0</v>
      </c>
      <c r="DK23" s="6">
        <f t="shared" si="17"/>
        <v>0.66666666666666663</v>
      </c>
      <c r="DL23" s="6">
        <f t="shared" si="13"/>
        <v>0.7767857142857143</v>
      </c>
      <c r="DM23" s="1" t="str">
        <f t="shared" si="18"/>
        <v>0.03 x 0.03 deg</v>
      </c>
      <c r="DN23" s="1" t="str">
        <f t="shared" si="18"/>
        <v>n/a</v>
      </c>
      <c r="DO23" s="1" t="str">
        <f t="shared" si="18"/>
        <v>daily, monthly</v>
      </c>
      <c r="DP23" s="1" t="str">
        <f t="shared" si="18"/>
        <v>4.24 W/m-2 vs. BSRN sites</v>
      </c>
      <c r="DQ23" s="1" t="str">
        <f t="shared" si="18"/>
        <v>vs.GEBA: -1.76 W/m_/decade</v>
      </c>
      <c r="DR23" s="5">
        <v>1</v>
      </c>
      <c r="DS23" s="6">
        <f t="shared" si="15"/>
        <v>1</v>
      </c>
      <c r="DT23" s="1" t="str">
        <f t="shared" si="16"/>
        <v>Climate Monitoring, Solar Radiation Application, Climate Research</v>
      </c>
      <c r="DU23" s="6">
        <f>SUM(CY23/30,DL23,DR23,DS23)</f>
        <v>3.5406746031746033</v>
      </c>
    </row>
    <row r="24" spans="1:125" ht="15" customHeight="1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6">
        <f>AVERAGE(CY2:CY23)</f>
        <v>22.102272727272734</v>
      </c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>
        <f>AVERAGE(DL2:DL23)</f>
        <v>0.64317279942279937</v>
      </c>
      <c r="DM24" s="1"/>
      <c r="DN24" s="1"/>
      <c r="DO24" s="1"/>
      <c r="DP24" s="1"/>
      <c r="DQ24" s="1"/>
      <c r="DR24" s="5">
        <f>AVERAGE(DR2:DR23)</f>
        <v>0.82727272727272738</v>
      </c>
      <c r="DS24" s="6">
        <f>AVERAGE(DS2:DS23)</f>
        <v>0.90909090909090906</v>
      </c>
      <c r="DT24" s="1"/>
      <c r="DU24" s="6">
        <f>AVERAGE(DU2:DU23)</f>
        <v>3.1162788600288605</v>
      </c>
    </row>
    <row r="26" spans="1:125">
      <c r="E26" t="s">
        <v>310</v>
      </c>
    </row>
  </sheetData>
  <phoneticPr fontId="3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2015-03-23T12:29:05Z</cp:lastPrinted>
  <dcterms:created xsi:type="dcterms:W3CDTF">2015-03-23T12:26:37Z</dcterms:created>
  <dcterms:modified xsi:type="dcterms:W3CDTF">2015-03-26T21:21:52Z</dcterms:modified>
</cp:coreProperties>
</file>