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0" yWindow="0" windowWidth="25360" windowHeight="16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7" i="1" l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DS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L7" i="1"/>
  <c r="DT7" i="1"/>
  <c r="DU8" i="1"/>
  <c r="DS2" i="1"/>
  <c r="DS3" i="1"/>
  <c r="DS5" i="1"/>
  <c r="DS6" i="1"/>
  <c r="DS7" i="1"/>
  <c r="DS8" i="1"/>
  <c r="DR8" i="1"/>
  <c r="DL8" i="1"/>
  <c r="CY8" i="1"/>
  <c r="DQ7" i="1"/>
  <c r="DP7" i="1"/>
  <c r="DN7" i="1"/>
  <c r="DM7" i="1"/>
  <c r="DQ6" i="1"/>
  <c r="DP6" i="1"/>
  <c r="DO6" i="1"/>
  <c r="DN6" i="1"/>
  <c r="DM6" i="1"/>
  <c r="DQ5" i="1"/>
  <c r="DP5" i="1"/>
  <c r="DO5" i="1"/>
  <c r="DN5" i="1"/>
  <c r="DM5" i="1"/>
  <c r="DT4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<sst xmlns="http://schemas.openxmlformats.org/spreadsheetml/2006/main" count="397" uniqueCount="212">
  <si>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</si>
  <si>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</si>
  <si>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</si>
  <si>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</si>
  <si>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</si>
  <si>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</si>
  <si>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</si>
  <si>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</si>
  <si>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</si>
  <si>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</si>
  <si>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</si>
  <si>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</si>
  <si>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</si>
  <si>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</si>
  <si>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</si>
  <si>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</si>
  <si>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</si>
  <si>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</si>
  <si>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</si>
  <si>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</si>
  <si>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</si>
  <si>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</si>
  <si>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</si>
  <si>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</si>
  <si>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</si>
  <si>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</si>
  <si>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</si>
  <si>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</si>
  <si>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</si>
  <si>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</si>
  <si>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</si>
  <si>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</si>
  <si>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</si>
  <si>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</si>
  <si>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</si>
  <si>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</si>
  <si>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</si>
  <si>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</si>
  <si>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</si>
  <si>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</si>
  <si>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</si>
  <si>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</si>
  <si>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</si>
  <si>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</si>
  <si>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</si>
  <si>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</si>
  <si>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</si>
  <si>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</si>
  <si>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</si>
  <si>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</si>
  <si>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</si>
  <si>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</si>
  <si>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</si>
  <si>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</si>
  <si>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</si>
  <si>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</si>
  <si>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</si>
  <si>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</si>
  <si>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</si>
  <si>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</si>
  <si>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</si>
  <si>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</si>
  <si>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</si>
  <si>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</si>
  <si>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</si>
  <si>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</si>
  <si>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</si>
  <si>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</si>
  <si>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</si>
  <si>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</si>
  <si>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</si>
  <si>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</si>
  <si>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</si>
  <si>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</si>
  <si>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</si>
  <si>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</si>
  <si>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</si>
  <si>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</si>
  <si>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</si>
  <si>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</si>
  <si>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</si>
  <si>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</si>
  <si>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</si>
  <si>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</si>
  <si>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</si>
  <si>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</si>
  <si>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</si>
  <si>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</si>
  <si>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</si>
  <si>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</si>
  <si>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</si>
  <si>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</si>
  <si>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</si>
  <si>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</si>
  <si>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</si>
  <si>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</si>
  <si>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</si>
  <si>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</si>
  <si>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</si>
  <si>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</si>
  <si>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</si>
  <si>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</si>
  <si>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</si>
  <si>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</si>
  <si>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</si>
  <si>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</si>
  <si>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</si>
  <si>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</si>
  <si>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</si>
  <si>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</si>
  <si>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</si>
  <si>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</si>
  <si>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</si>
  <si>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</si>
  <si>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</si>
  <si>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</si>
  <si>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Nadine Gobron</t>
  </si>
  <si>
    <t>nadine.gobron@jrc.ec.europa.eu</t>
  </si>
  <si>
    <t>JRC FAPAR Global</t>
  </si>
  <si>
    <t>EC</t>
  </si>
  <si>
    <t>no</t>
  </si>
  <si>
    <t>yes</t>
  </si>
  <si>
    <t>Carbon Cycle - Land Surface - Drought</t>
  </si>
  <si>
    <t>CDR_ECV24_1</t>
  </si>
  <si>
    <t>NASA</t>
  </si>
  <si>
    <t>FRACTIONALLY ABSORBED PAR (FPAR)</t>
  </si>
  <si>
    <t>not selected</t>
  </si>
  <si>
    <t>OrbView-2</t>
  </si>
  <si>
    <t>SeaWiFS</t>
  </si>
  <si>
    <t>No</t>
  </si>
  <si>
    <t>OrbView-2|not selectedSeaWiFS</t>
  </si>
  <si>
    <t>Global</t>
  </si>
  <si>
    <t>1, 10 and 30</t>
  </si>
  <si>
    <t>n/a</t>
  </si>
  <si>
    <t>Envisat</t>
  </si>
  <si>
    <t>MERIS</t>
  </si>
  <si>
    <t>Envisat|MERIS</t>
  </si>
  <si>
    <t>both</t>
  </si>
  <si>
    <t>HDF</t>
  </si>
  <si>
    <t>Constrained Access</t>
  </si>
  <si>
    <t>web interface or ftp</t>
  </si>
  <si>
    <t>every time calibration update</t>
  </si>
  <si>
    <t>Feb 24 2014  8:44PM</t>
  </si>
  <si>
    <t>505B676A-4F25-4B1F-99C0-87F9C0295DCD</t>
  </si>
  <si>
    <t>MAPS OF THE FRACTION OF ABSORBED PHOTOSYNTHETICALLY ACTIVE RADIATION</t>
  </si>
  <si>
    <t>FAPAR</t>
  </si>
  <si>
    <t>JRC-ESA MERIS</t>
  </si>
  <si>
    <t>ESA</t>
  </si>
  <si>
    <t>Carbon Cycle - Land Surface Dynamics - Drought</t>
  </si>
  <si>
    <t>CDR_ECV24_2</t>
  </si>
  <si>
    <t>1; 10; 30</t>
  </si>
  <si>
    <t>OrbView-2|not selected</t>
  </si>
  <si>
    <t>Open Access</t>
  </si>
  <si>
    <t>web page</t>
  </si>
  <si>
    <t>EB206A93-F1DF-4143-A1F2-497864788303</t>
  </si>
  <si>
    <t>Roselyne Lacaze</t>
  </si>
  <si>
    <t>rl@hygeos.com</t>
  </si>
  <si>
    <t>GLOBAL FAPAR SPOT/VGT</t>
  </si>
  <si>
    <t>Land Surface - Carbon Cycle - Water Cycle</t>
  </si>
  <si>
    <t>CDR_ECV24_3</t>
  </si>
  <si>
    <t>CNES</t>
  </si>
  <si>
    <t>Others (TBD)</t>
  </si>
  <si>
    <t>SPOT-4</t>
  </si>
  <si>
    <t>VEGETATION</t>
  </si>
  <si>
    <t>Yes</t>
  </si>
  <si>
    <t>SPOT-5</t>
  </si>
  <si>
    <t>SPOT-4|VEGETATION||SPOT-5|VEGETATION</t>
  </si>
  <si>
    <t>0.05 for FPAR&lt;0.2; 15% for FPAR&lt;0.2</t>
  </si>
  <si>
    <t>Terra</t>
  </si>
  <si>
    <t>MODIS</t>
  </si>
  <si>
    <t>Terra|MODIS||Aqua|MODIS||Envisat|MERIS||OrbView-2|SeaWiFS</t>
  </si>
  <si>
    <t>helpdesk@geoland2.eu</t>
  </si>
  <si>
    <t>FTP</t>
  </si>
  <si>
    <t>7CDAC4DB-C86E-4C71-AE84-B69B940374F2</t>
  </si>
  <si>
    <t xml:space="preserve"> Aqua</t>
  </si>
  <si>
    <t>Marc Leroy</t>
  </si>
  <si>
    <t>marc.leroy@cnes.fr</t>
  </si>
  <si>
    <t>Global FAPAR NOAA/AVHRR</t>
  </si>
  <si>
    <t>CDR_ECV24_4</t>
  </si>
  <si>
    <t>NOAA</t>
  </si>
  <si>
    <t>NOAA-7</t>
  </si>
  <si>
    <t>AVHRR/2</t>
  </si>
  <si>
    <t>NOAA-9</t>
  </si>
  <si>
    <t>NOAA-11</t>
  </si>
  <si>
    <t>NOAA-14</t>
  </si>
  <si>
    <t>NOAA-7|AVHRR/2||NOAA-9|AVHRR/2||NOAA-11|AVHRR/2||NOAA-14|AVHRR/2</t>
  </si>
  <si>
    <t>0.05 for FAPAR&lt;0.2; 15% for FAPAR&gt;0.2</t>
  </si>
  <si>
    <t>VEGATATION</t>
  </si>
  <si>
    <t>SPOT-4|VEGETATION</t>
  </si>
  <si>
    <t>26650C73-1A90-47DE-BB56-EA73ED300CCB</t>
  </si>
  <si>
    <t>Global FAPAR AVHRR VGT</t>
  </si>
  <si>
    <t>CDR_ECV24_5</t>
  </si>
  <si>
    <t>NOAA-7/AVHRR-2 &amp;
NOAA-9/AVHRR-2 &amp;
NOAA-11/AVHRR-2 &amp;
NOAA-14/AVHRR-2 &amp;
SPOT-4/VEGETATION &amp;
SPOT-5/VEGETATION</t>
  </si>
  <si>
    <t>AVHRR-2</t>
  </si>
  <si>
    <t>NOAA-14|AVHRR/2||SPOT-4|VEGETATION</t>
  </si>
  <si>
    <t>A2EEF700-79B4-4EB1-A79A-C0FAEBB74285</t>
  </si>
  <si>
    <t>Future</t>
  </si>
  <si>
    <t>Keiji Imaoka</t>
  </si>
  <si>
    <t>imaoka.keiji@jaxa.jp</t>
  </si>
  <si>
    <t>new release</t>
  </si>
  <si>
    <t>JAXA</t>
  </si>
  <si>
    <t>Input Modelling</t>
  </si>
  <si>
    <t>CDR_ECV24_6</t>
  </si>
  <si>
    <t>GCOM-C1</t>
  </si>
  <si>
    <t>SGLI</t>
  </si>
  <si>
    <t>GCOM-C1|SGLI</t>
  </si>
  <si>
    <t>250m</t>
  </si>
  <si>
    <t>N/A</t>
  </si>
  <si>
    <t>2days</t>
  </si>
  <si>
    <t>Standard accuracy:
Grass 30%, forest 20%
Target accuracy:
Grass 20%, Forest 10%</t>
  </si>
  <si>
    <t>TBD</t>
  </si>
  <si>
    <t>61A2D109-F240-4AB4-9A32-513DA5797AEF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</si>
</sst>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5" fontId="0" fillId="0" borderId="1" xfId="0" applyNumberFormat="1" applyBorder="1"/>
    <xf numFmtId="22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5" fontId="0" fillId="0" borderId="1" xfId="0" applyNumberFormat="1" applyFill="1" applyBorder="1" applyAlignment="1">
      <alignment wrapText="1"/>
    </xf>
    <xf numFmtId="0" fontId="0" fillId="0" borderId="2" xfId="0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9"/>
  <sheetViews>
    <sheetView tabSelected="1" workbookViewId="0">
      <selection activeCell="E1" sqref="E1:E1048576"/>
    </sheetView>
  </sheetViews>
  <sheetFormatPr baseColWidth="10" defaultRowHeight="15" x14ac:dyDescent="0"/>
  <cols>
    <col min="1" max="1" width="6.5" customWidth="1"/>
    <col min="2" max="2" width="6.1640625" customWidth="1"/>
    <col min="3" max="3" width="7.83203125" customWidth="1"/>
    <col min="4" max="4" width="11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7" t="s">
        <v>112</v>
      </c>
      <c r="DT1" s="1" t="s">
        <v>113</v>
      </c>
      <c r="DU1" s="7" t="s">
        <v>114</v>
      </c>
    </row>
    <row r="2" spans="1:125" ht="22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121</v>
      </c>
      <c r="L2" s="1" t="s">
        <v>121</v>
      </c>
      <c r="M2" s="1"/>
      <c r="N2" s="1" t="s">
        <v>122</v>
      </c>
      <c r="O2" s="1" t="s">
        <v>123</v>
      </c>
      <c r="P2" s="1" t="s">
        <v>124</v>
      </c>
      <c r="Q2" s="1" t="s">
        <v>124</v>
      </c>
      <c r="R2" s="1" t="s">
        <v>119</v>
      </c>
      <c r="S2" s="1" t="s">
        <v>124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3">
        <v>35612</v>
      </c>
      <c r="AA2" s="3">
        <v>40513</v>
      </c>
      <c r="AB2" s="4">
        <v>41983</v>
      </c>
      <c r="AC2" s="1" t="s">
        <v>125</v>
      </c>
      <c r="AD2" s="1" t="s">
        <v>126</v>
      </c>
      <c r="AE2" s="1" t="s">
        <v>127</v>
      </c>
      <c r="AF2" s="1" t="s">
        <v>128</v>
      </c>
      <c r="AG2" s="1"/>
      <c r="AH2" s="1" t="s">
        <v>129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130</v>
      </c>
      <c r="AZ2" s="1" t="s">
        <v>131</v>
      </c>
      <c r="BA2" s="1">
        <v>1.5</v>
      </c>
      <c r="BB2" s="1"/>
      <c r="BC2" s="1" t="s">
        <v>132</v>
      </c>
      <c r="BD2" s="1">
        <v>0.1</v>
      </c>
      <c r="BE2" s="1" t="s">
        <v>133</v>
      </c>
      <c r="BF2" s="1"/>
      <c r="BG2" s="1"/>
      <c r="BH2" s="1"/>
      <c r="BI2" s="1" t="s">
        <v>121</v>
      </c>
      <c r="BJ2" s="1"/>
      <c r="BK2" s="1" t="s">
        <v>134</v>
      </c>
      <c r="BL2" s="1" t="s">
        <v>135</v>
      </c>
      <c r="BM2" s="1" t="s">
        <v>136</v>
      </c>
      <c r="BN2" s="1" t="s">
        <v>120</v>
      </c>
      <c r="BO2" s="1" t="s">
        <v>120</v>
      </c>
      <c r="BP2" s="1"/>
      <c r="BQ2" s="1"/>
      <c r="BR2" s="1"/>
      <c r="BS2" s="1" t="s">
        <v>117</v>
      </c>
      <c r="BT2" s="1" t="s">
        <v>137</v>
      </c>
      <c r="BU2" s="1" t="s">
        <v>138</v>
      </c>
      <c r="BV2" s="1" t="s">
        <v>139</v>
      </c>
      <c r="BW2" s="1" t="s">
        <v>140</v>
      </c>
      <c r="BX2" s="1"/>
      <c r="BY2" s="1"/>
      <c r="BZ2" s="1" t="s">
        <v>141</v>
      </c>
      <c r="CA2" s="5">
        <v>38028</v>
      </c>
      <c r="CB2" s="1" t="s">
        <v>142</v>
      </c>
      <c r="CC2" s="1" t="s">
        <v>143</v>
      </c>
      <c r="CD2" s="1"/>
      <c r="CE2" s="1"/>
      <c r="CF2" s="1" t="s">
        <v>144</v>
      </c>
      <c r="CG2" s="1" t="s">
        <v>145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7">
        <f t="shared" ref="CY2:CY7" si="0">YEARFRAC(Z2,AA2)</f>
        <v>13.416666666666666</v>
      </c>
      <c r="CZ2" s="7">
        <f t="shared" ref="CZ2:CZ7" si="1">(COUNTIF(S2,"*")+COUNTIF(T2,"*")+COUNTIF(AE2,"*")+COUNTIF(BG2,"*"))/4</f>
        <v>0.75</v>
      </c>
      <c r="DA2" s="7">
        <f t="shared" ref="DA2:DA7" si="2">(COUNTIF(Q2,"*")+COUNTIF(I2,"*")+COUNTIF(BR2,"y*"))/3</f>
        <v>0.33333333333333331</v>
      </c>
      <c r="DB2" s="7">
        <f t="shared" ref="DB2:DB7" si="3">(COUNTIF(U2,"*")+COUNTA(BA2)+COUNTA(BB2)+COUNTA(BC2)+COUNTA(BD2)+COUNTA(BE2)+COUNTIF(BN2,"y*"))/7</f>
        <v>0.7142857142857143</v>
      </c>
      <c r="DC2" s="7">
        <f t="shared" ref="DC2:DC7" si="4">(COUNTIF(V2,"*")+COUNTIF(BH2,"*"))/2</f>
        <v>0.5</v>
      </c>
      <c r="DD2" s="7">
        <f t="shared" ref="DD2:DD7" si="5">(COUNTIF(V2,"*")+COUNTIF(BF2,"*"))/2</f>
        <v>0.5</v>
      </c>
      <c r="DE2" s="7">
        <f t="shared" ref="DE2:DE7" si="6">COUNTIF(AZ2,"*")</f>
        <v>1</v>
      </c>
      <c r="DF2" s="7">
        <f t="shared" ref="DF2:DF7" si="7">COUNTIF(W2,"*")</f>
        <v>1</v>
      </c>
      <c r="DG2" s="7">
        <f t="shared" ref="DG2:DG7" si="8">(COUNTIF(X2,"*")+COUNTIF(BS2,"*")+COUNTIF(BT2,"*")+COUNTIF(BU2,"*")+COUNTIF(BV2,"*")+COUNTIF(BW2,"*")+COUNTIF(BX2,"*")-COUNTIF(BT2,"no*")-COUNTIF(BU2,"no*")-COUNTIF(BV2,"no*"))/7</f>
        <v>0.8571428571428571</v>
      </c>
      <c r="DH2" s="7">
        <f t="shared" ref="DH2:DH7" si="9">COUNTIF(BZ2,"*")+COUNTA(BZ2)</f>
        <v>2</v>
      </c>
      <c r="DI2" s="7">
        <f t="shared" ref="DI2:DI7" si="10">COUNTIF(Y2,"*")</f>
        <v>1</v>
      </c>
      <c r="DJ2" s="7">
        <f t="shared" ref="DJ2:DJ7" si="11">COUNTIF(BR2,"y*")</f>
        <v>0</v>
      </c>
      <c r="DK2" s="7">
        <f t="shared" ref="DK2:DK6" si="12">(COUNTIF(U2,"*")+COUNTIF(W2,"*")+COUNTIF(BO2,"y*"))/3</f>
        <v>0.66666666666666663</v>
      </c>
      <c r="DL2" s="7">
        <f t="shared" ref="DL2:DL7" si="13">SUM(CZ2:DK2)/12</f>
        <v>0.7767857142857143</v>
      </c>
      <c r="DM2" s="1">
        <f t="shared" ref="DM2:DQ6" si="14">BA2</f>
        <v>1.5</v>
      </c>
      <c r="DN2" s="1">
        <f t="shared" si="14"/>
        <v>0</v>
      </c>
      <c r="DO2" s="1" t="str">
        <f t="shared" si="14"/>
        <v>1, 10 and 30</v>
      </c>
      <c r="DP2" s="1">
        <f t="shared" si="14"/>
        <v>0.1</v>
      </c>
      <c r="DQ2" s="1" t="str">
        <f t="shared" si="14"/>
        <v>n/a</v>
      </c>
      <c r="DR2" s="6">
        <v>0.6</v>
      </c>
      <c r="DS2" s="7">
        <f t="shared" ref="DS2:DS7" si="15">COUNTIF(N2,"*")</f>
        <v>1</v>
      </c>
      <c r="DT2" s="1" t="str">
        <f t="shared" ref="DT2:DT7" si="16">N2</f>
        <v>Carbon Cycle - Land Surface - Drought</v>
      </c>
      <c r="DU2" s="7">
        <f>SUM(CY2/30,DL2,DR2,DS2)</f>
        <v>2.8240079365079365</v>
      </c>
    </row>
    <row r="3" spans="1:125" ht="22" customHeight="1">
      <c r="A3" t="s">
        <v>115</v>
      </c>
      <c r="B3" t="s">
        <v>116</v>
      </c>
      <c r="C3" t="s">
        <v>117</v>
      </c>
      <c r="D3" t="s">
        <v>146</v>
      </c>
      <c r="E3" s="1" t="s">
        <v>147</v>
      </c>
      <c r="F3" s="1"/>
      <c r="G3" s="1"/>
      <c r="H3" s="1" t="s">
        <v>120</v>
      </c>
      <c r="I3" s="1"/>
      <c r="J3" s="1"/>
      <c r="K3" s="1" t="s">
        <v>121</v>
      </c>
      <c r="L3" s="1" t="s">
        <v>121</v>
      </c>
      <c r="M3" s="1"/>
      <c r="N3" s="1" t="s">
        <v>148</v>
      </c>
      <c r="O3" s="1" t="s">
        <v>149</v>
      </c>
      <c r="P3" s="1" t="s">
        <v>147</v>
      </c>
      <c r="Q3" s="1" t="s">
        <v>147</v>
      </c>
      <c r="R3" s="1" t="s">
        <v>147</v>
      </c>
      <c r="S3" s="1" t="s">
        <v>147</v>
      </c>
      <c r="T3" s="1" t="s">
        <v>147</v>
      </c>
      <c r="U3" s="1" t="s">
        <v>119</v>
      </c>
      <c r="V3" s="1" t="s">
        <v>119</v>
      </c>
      <c r="W3" s="1" t="s">
        <v>147</v>
      </c>
      <c r="X3" s="1" t="s">
        <v>147</v>
      </c>
      <c r="Y3" s="1" t="s">
        <v>119</v>
      </c>
      <c r="Z3" s="3">
        <v>37347</v>
      </c>
      <c r="AA3" s="3">
        <v>41030</v>
      </c>
      <c r="AB3" s="4">
        <v>41771</v>
      </c>
      <c r="AC3" s="1" t="s">
        <v>125</v>
      </c>
      <c r="AD3" s="1" t="s">
        <v>126</v>
      </c>
      <c r="AE3" s="1" t="s">
        <v>134</v>
      </c>
      <c r="AF3" s="1" t="s">
        <v>135</v>
      </c>
      <c r="AG3" s="1"/>
      <c r="AH3" s="1" t="s">
        <v>129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136</v>
      </c>
      <c r="AZ3" s="1" t="s">
        <v>131</v>
      </c>
      <c r="BA3" s="1">
        <v>1.2</v>
      </c>
      <c r="BB3" s="1"/>
      <c r="BC3" s="1" t="s">
        <v>150</v>
      </c>
      <c r="BD3" s="1">
        <v>0.1</v>
      </c>
      <c r="BE3" s="1" t="s">
        <v>133</v>
      </c>
      <c r="BF3" s="1"/>
      <c r="BG3" s="1"/>
      <c r="BH3" s="1"/>
      <c r="BI3" s="1" t="s">
        <v>121</v>
      </c>
      <c r="BJ3" s="1"/>
      <c r="BK3" s="1" t="s">
        <v>127</v>
      </c>
      <c r="BL3" s="1" t="s">
        <v>128</v>
      </c>
      <c r="BM3" s="1" t="s">
        <v>151</v>
      </c>
      <c r="BN3" s="1" t="s">
        <v>121</v>
      </c>
      <c r="BO3" s="1" t="s">
        <v>121</v>
      </c>
      <c r="BP3" s="1"/>
      <c r="BQ3" s="1"/>
      <c r="BR3" s="1"/>
      <c r="BS3" s="1" t="s">
        <v>117</v>
      </c>
      <c r="BT3" s="1" t="s">
        <v>137</v>
      </c>
      <c r="BU3" s="1" t="s">
        <v>138</v>
      </c>
      <c r="BV3" s="1" t="s">
        <v>152</v>
      </c>
      <c r="BW3" s="1" t="s">
        <v>153</v>
      </c>
      <c r="BX3" s="1"/>
      <c r="BY3" s="1"/>
      <c r="BZ3" s="1">
        <v>0.3</v>
      </c>
      <c r="CA3" s="1">
        <v>1504</v>
      </c>
      <c r="CB3" s="5">
        <v>41694.863888888889</v>
      </c>
      <c r="CC3" s="1" t="s">
        <v>154</v>
      </c>
      <c r="CD3" s="1"/>
      <c r="CE3" s="1"/>
      <c r="CF3" s="1" t="s">
        <v>144</v>
      </c>
      <c r="CG3" s="1" t="s">
        <v>145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7">
        <f t="shared" si="0"/>
        <v>10.083333333333334</v>
      </c>
      <c r="CZ3" s="7">
        <f t="shared" si="1"/>
        <v>0.75</v>
      </c>
      <c r="DA3" s="7">
        <f t="shared" si="2"/>
        <v>0.33333333333333331</v>
      </c>
      <c r="DB3" s="7">
        <f t="shared" si="3"/>
        <v>0.8571428571428571</v>
      </c>
      <c r="DC3" s="7">
        <f t="shared" si="4"/>
        <v>0.5</v>
      </c>
      <c r="DD3" s="7">
        <f t="shared" si="5"/>
        <v>0.5</v>
      </c>
      <c r="DE3" s="7">
        <f t="shared" si="6"/>
        <v>1</v>
      </c>
      <c r="DF3" s="7">
        <f t="shared" si="7"/>
        <v>1</v>
      </c>
      <c r="DG3" s="7">
        <f t="shared" si="8"/>
        <v>0.8571428571428571</v>
      </c>
      <c r="DH3" s="7">
        <f t="shared" si="9"/>
        <v>1</v>
      </c>
      <c r="DI3" s="7">
        <f t="shared" si="10"/>
        <v>1</v>
      </c>
      <c r="DJ3" s="7">
        <f t="shared" si="11"/>
        <v>0</v>
      </c>
      <c r="DK3" s="7">
        <f t="shared" si="12"/>
        <v>1</v>
      </c>
      <c r="DL3" s="7">
        <f t="shared" si="13"/>
        <v>0.73313492063492058</v>
      </c>
      <c r="DM3" s="1">
        <f t="shared" si="14"/>
        <v>1.2</v>
      </c>
      <c r="DN3" s="1">
        <f t="shared" si="14"/>
        <v>0</v>
      </c>
      <c r="DO3" s="1" t="str">
        <f t="shared" si="14"/>
        <v>1; 10; 30</v>
      </c>
      <c r="DP3" s="1">
        <f t="shared" si="14"/>
        <v>0.1</v>
      </c>
      <c r="DQ3" s="1" t="str">
        <f t="shared" si="14"/>
        <v>n/a</v>
      </c>
      <c r="DR3" s="6">
        <v>0.6</v>
      </c>
      <c r="DS3" s="7">
        <f t="shared" si="15"/>
        <v>1</v>
      </c>
      <c r="DT3" s="1" t="str">
        <f t="shared" si="16"/>
        <v>Carbon Cycle - Land Surface Dynamics - Drought</v>
      </c>
      <c r="DU3" s="7">
        <f>SUM(CY3/30,DL3,DR3,DS3)</f>
        <v>2.6692460317460318</v>
      </c>
    </row>
    <row r="4" spans="1:125" ht="22" customHeight="1">
      <c r="A4" t="s">
        <v>115</v>
      </c>
      <c r="B4" t="s">
        <v>155</v>
      </c>
      <c r="C4" t="s">
        <v>156</v>
      </c>
      <c r="D4" t="s">
        <v>157</v>
      </c>
      <c r="E4" s="1" t="s">
        <v>119</v>
      </c>
      <c r="F4" s="1"/>
      <c r="G4" s="1"/>
      <c r="H4" s="1" t="s">
        <v>120</v>
      </c>
      <c r="I4" s="1"/>
      <c r="J4" s="1"/>
      <c r="K4" s="1" t="s">
        <v>121</v>
      </c>
      <c r="L4" s="1" t="s">
        <v>121</v>
      </c>
      <c r="M4" s="1"/>
      <c r="N4" s="1" t="s">
        <v>158</v>
      </c>
      <c r="O4" s="1" t="s">
        <v>159</v>
      </c>
      <c r="P4" s="1" t="s">
        <v>160</v>
      </c>
      <c r="Q4" s="1" t="s">
        <v>160</v>
      </c>
      <c r="R4" s="1" t="s">
        <v>160</v>
      </c>
      <c r="S4" s="1" t="s">
        <v>160</v>
      </c>
      <c r="T4" s="1" t="s">
        <v>119</v>
      </c>
      <c r="U4" s="1" t="s">
        <v>119</v>
      </c>
      <c r="V4" s="1" t="s">
        <v>119</v>
      </c>
      <c r="W4" s="1" t="s">
        <v>161</v>
      </c>
      <c r="X4" s="1" t="s">
        <v>119</v>
      </c>
      <c r="Y4" s="1" t="s">
        <v>119</v>
      </c>
      <c r="Z4" s="3">
        <v>36161</v>
      </c>
      <c r="AA4" s="3">
        <v>41609</v>
      </c>
      <c r="AB4" s="4">
        <v>41986</v>
      </c>
      <c r="AC4" s="1" t="s">
        <v>125</v>
      </c>
      <c r="AD4" s="1" t="s">
        <v>126</v>
      </c>
      <c r="AE4" s="1" t="s">
        <v>162</v>
      </c>
      <c r="AF4" s="1" t="s">
        <v>163</v>
      </c>
      <c r="AG4" s="1"/>
      <c r="AH4" s="1" t="s">
        <v>164</v>
      </c>
      <c r="AI4" s="1" t="s">
        <v>165</v>
      </c>
      <c r="AJ4" s="1" t="s">
        <v>163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166</v>
      </c>
      <c r="AZ4" s="1" t="s">
        <v>131</v>
      </c>
      <c r="BA4" s="1">
        <v>1</v>
      </c>
      <c r="BB4" s="1"/>
      <c r="BC4" s="1">
        <v>10</v>
      </c>
      <c r="BD4" s="1" t="s">
        <v>167</v>
      </c>
      <c r="BE4" s="1"/>
      <c r="BF4" s="1"/>
      <c r="BG4" s="1"/>
      <c r="BH4" s="1"/>
      <c r="BI4" s="1" t="s">
        <v>121</v>
      </c>
      <c r="BJ4" s="1"/>
      <c r="BK4" s="1" t="s">
        <v>168</v>
      </c>
      <c r="BL4" s="1" t="s">
        <v>169</v>
      </c>
      <c r="BM4" s="1" t="s">
        <v>170</v>
      </c>
      <c r="BN4" s="1" t="s">
        <v>120</v>
      </c>
      <c r="BO4" s="1" t="s">
        <v>120</v>
      </c>
      <c r="BP4" s="1"/>
      <c r="BQ4" s="1"/>
      <c r="BR4" s="1"/>
      <c r="BS4" s="1" t="s">
        <v>171</v>
      </c>
      <c r="BT4" s="1" t="s">
        <v>137</v>
      </c>
      <c r="BU4" s="1" t="s">
        <v>138</v>
      </c>
      <c r="BV4" s="1" t="s">
        <v>152</v>
      </c>
      <c r="BW4" s="1" t="s">
        <v>172</v>
      </c>
      <c r="BX4" s="1"/>
      <c r="BY4" s="1"/>
      <c r="BZ4" s="1">
        <v>1</v>
      </c>
      <c r="CA4" s="1">
        <v>1505</v>
      </c>
      <c r="CB4" s="5">
        <v>41694.863888888889</v>
      </c>
      <c r="CC4" s="1" t="s">
        <v>173</v>
      </c>
      <c r="CD4" s="1"/>
      <c r="CE4" s="1"/>
      <c r="CF4" s="1" t="s">
        <v>144</v>
      </c>
      <c r="CG4" s="1" t="s">
        <v>145</v>
      </c>
      <c r="CH4" s="1"/>
      <c r="CI4" s="1" t="s">
        <v>121</v>
      </c>
      <c r="CJ4" s="1" t="s">
        <v>174</v>
      </c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7">
        <f t="shared" si="0"/>
        <v>14.916666666666666</v>
      </c>
      <c r="CZ4" s="7">
        <f t="shared" si="1"/>
        <v>0.75</v>
      </c>
      <c r="DA4" s="7">
        <f t="shared" si="2"/>
        <v>0.33333333333333331</v>
      </c>
      <c r="DB4" s="7">
        <f t="shared" si="3"/>
        <v>0.5714285714285714</v>
      </c>
      <c r="DC4" s="7">
        <f t="shared" si="4"/>
        <v>0.5</v>
      </c>
      <c r="DD4" s="7">
        <f t="shared" si="5"/>
        <v>0.5</v>
      </c>
      <c r="DE4" s="7">
        <f t="shared" si="6"/>
        <v>1</v>
      </c>
      <c r="DF4" s="7">
        <f t="shared" si="7"/>
        <v>1</v>
      </c>
      <c r="DG4" s="7">
        <f t="shared" si="8"/>
        <v>0.8571428571428571</v>
      </c>
      <c r="DH4" s="7">
        <f t="shared" si="9"/>
        <v>1</v>
      </c>
      <c r="DI4" s="7">
        <f t="shared" si="10"/>
        <v>1</v>
      </c>
      <c r="DJ4" s="7">
        <f t="shared" si="11"/>
        <v>0</v>
      </c>
      <c r="DK4" s="7">
        <f t="shared" si="12"/>
        <v>0.66666666666666663</v>
      </c>
      <c r="DL4" s="7">
        <f t="shared" si="13"/>
        <v>0.68154761904761907</v>
      </c>
      <c r="DM4" s="1">
        <f t="shared" si="14"/>
        <v>1</v>
      </c>
      <c r="DN4" s="1">
        <f t="shared" si="14"/>
        <v>0</v>
      </c>
      <c r="DO4" s="1">
        <f t="shared" si="14"/>
        <v>10</v>
      </c>
      <c r="DP4" s="1" t="str">
        <f t="shared" si="14"/>
        <v>0.05 for FPAR&lt;0.2; 15% for FPAR&lt;0.2</v>
      </c>
      <c r="DQ4" s="1">
        <f t="shared" si="14"/>
        <v>0</v>
      </c>
      <c r="DR4" s="6">
        <v>0.6</v>
      </c>
      <c r="DS4" s="7">
        <f t="shared" si="15"/>
        <v>1</v>
      </c>
      <c r="DT4" s="1" t="str">
        <f t="shared" si="16"/>
        <v>Land Surface - Carbon Cycle - Water Cycle</v>
      </c>
      <c r="DU4" s="7">
        <f>SUM(CY4/30,DL4,DR4,DS4)</f>
        <v>2.7787698412698414</v>
      </c>
    </row>
    <row r="5" spans="1:125" ht="22" customHeight="1">
      <c r="A5" t="s">
        <v>115</v>
      </c>
      <c r="B5" t="s">
        <v>175</v>
      </c>
      <c r="C5" t="s">
        <v>176</v>
      </c>
      <c r="D5" t="s">
        <v>177</v>
      </c>
      <c r="E5" s="1" t="s">
        <v>119</v>
      </c>
      <c r="F5" s="1"/>
      <c r="G5" s="1"/>
      <c r="H5" s="1" t="s">
        <v>120</v>
      </c>
      <c r="I5" s="1"/>
      <c r="J5" s="1"/>
      <c r="K5" s="1" t="s">
        <v>121</v>
      </c>
      <c r="L5" s="1" t="s">
        <v>121</v>
      </c>
      <c r="M5" s="1"/>
      <c r="N5" s="1" t="s">
        <v>158</v>
      </c>
      <c r="O5" s="1" t="s">
        <v>178</v>
      </c>
      <c r="P5" s="1" t="s">
        <v>179</v>
      </c>
      <c r="Q5" s="1" t="s">
        <v>179</v>
      </c>
      <c r="R5" s="1" t="s">
        <v>124</v>
      </c>
      <c r="S5" s="1" t="s">
        <v>124</v>
      </c>
      <c r="T5" s="1" t="s">
        <v>119</v>
      </c>
      <c r="U5" s="1" t="s">
        <v>119</v>
      </c>
      <c r="V5" s="1" t="s">
        <v>126</v>
      </c>
      <c r="W5" s="1" t="s">
        <v>160</v>
      </c>
      <c r="X5" s="1" t="s">
        <v>119</v>
      </c>
      <c r="Y5" s="1" t="s">
        <v>119</v>
      </c>
      <c r="Z5" s="3">
        <v>29768</v>
      </c>
      <c r="AA5" s="3">
        <v>36861</v>
      </c>
      <c r="AB5" s="4">
        <v>41973</v>
      </c>
      <c r="AC5" s="1" t="s">
        <v>125</v>
      </c>
      <c r="AD5" s="1" t="s">
        <v>126</v>
      </c>
      <c r="AE5" s="1" t="s">
        <v>180</v>
      </c>
      <c r="AF5" s="1" t="s">
        <v>181</v>
      </c>
      <c r="AG5" s="1"/>
      <c r="AH5" s="1" t="s">
        <v>164</v>
      </c>
      <c r="AI5" s="1" t="s">
        <v>182</v>
      </c>
      <c r="AJ5" s="1" t="s">
        <v>181</v>
      </c>
      <c r="AK5" s="1"/>
      <c r="AL5" s="1" t="s">
        <v>183</v>
      </c>
      <c r="AM5" s="1" t="s">
        <v>181</v>
      </c>
      <c r="AN5" s="1"/>
      <c r="AO5" s="1" t="s">
        <v>184</v>
      </c>
      <c r="AP5" s="1" t="s">
        <v>181</v>
      </c>
      <c r="AQ5" s="1"/>
      <c r="AR5" s="1"/>
      <c r="AS5" s="1"/>
      <c r="AT5" s="1"/>
      <c r="AU5" s="1"/>
      <c r="AV5" s="1"/>
      <c r="AW5" s="1"/>
      <c r="AX5" s="1"/>
      <c r="AY5" s="1" t="s">
        <v>185</v>
      </c>
      <c r="AZ5" s="1" t="s">
        <v>131</v>
      </c>
      <c r="BA5" s="1">
        <v>5</v>
      </c>
      <c r="BB5" s="1"/>
      <c r="BC5" s="1">
        <v>10</v>
      </c>
      <c r="BD5" s="1" t="s">
        <v>186</v>
      </c>
      <c r="BE5" s="1"/>
      <c r="BF5" s="1"/>
      <c r="BG5" s="1"/>
      <c r="BH5" s="1"/>
      <c r="BI5" s="1" t="s">
        <v>120</v>
      </c>
      <c r="BJ5" s="1"/>
      <c r="BK5" s="1" t="s">
        <v>162</v>
      </c>
      <c r="BL5" s="1" t="s">
        <v>187</v>
      </c>
      <c r="BM5" s="1" t="s">
        <v>188</v>
      </c>
      <c r="BN5" s="1" t="s">
        <v>120</v>
      </c>
      <c r="BO5" s="1" t="s">
        <v>120</v>
      </c>
      <c r="BP5" s="1"/>
      <c r="BQ5" s="1"/>
      <c r="BR5" s="1"/>
      <c r="BS5" s="1" t="s">
        <v>171</v>
      </c>
      <c r="BT5" s="1" t="s">
        <v>137</v>
      </c>
      <c r="BU5" s="1" t="s">
        <v>138</v>
      </c>
      <c r="BV5" s="1" t="s">
        <v>152</v>
      </c>
      <c r="BW5" s="1" t="s">
        <v>172</v>
      </c>
      <c r="BX5" s="1"/>
      <c r="BY5" s="1"/>
      <c r="BZ5" s="1">
        <v>1</v>
      </c>
      <c r="CA5" s="1">
        <v>1506</v>
      </c>
      <c r="CB5" s="5">
        <v>41694.863888888889</v>
      </c>
      <c r="CC5" s="1" t="s">
        <v>189</v>
      </c>
      <c r="CD5" s="1"/>
      <c r="CE5" s="1"/>
      <c r="CF5" s="1" t="s">
        <v>144</v>
      </c>
      <c r="CG5" s="1" t="s">
        <v>145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7">
        <f t="shared" si="0"/>
        <v>19.416666666666668</v>
      </c>
      <c r="CZ5" s="7">
        <f t="shared" si="1"/>
        <v>0.75</v>
      </c>
      <c r="DA5" s="7">
        <f t="shared" si="2"/>
        <v>0.33333333333333331</v>
      </c>
      <c r="DB5" s="7">
        <f t="shared" si="3"/>
        <v>0.5714285714285714</v>
      </c>
      <c r="DC5" s="7">
        <f t="shared" si="4"/>
        <v>0.5</v>
      </c>
      <c r="DD5" s="7">
        <f t="shared" si="5"/>
        <v>0.5</v>
      </c>
      <c r="DE5" s="7">
        <f t="shared" si="6"/>
        <v>1</v>
      </c>
      <c r="DF5" s="7">
        <f t="shared" si="7"/>
        <v>1</v>
      </c>
      <c r="DG5" s="7">
        <f t="shared" si="8"/>
        <v>0.8571428571428571</v>
      </c>
      <c r="DH5" s="7">
        <f t="shared" si="9"/>
        <v>1</v>
      </c>
      <c r="DI5" s="7">
        <f t="shared" si="10"/>
        <v>1</v>
      </c>
      <c r="DJ5" s="7">
        <f t="shared" si="11"/>
        <v>0</v>
      </c>
      <c r="DK5" s="7">
        <f t="shared" si="12"/>
        <v>0.66666666666666663</v>
      </c>
      <c r="DL5" s="7">
        <f t="shared" si="13"/>
        <v>0.68154761904761907</v>
      </c>
      <c r="DM5" s="1">
        <f t="shared" si="14"/>
        <v>5</v>
      </c>
      <c r="DN5" s="1">
        <f t="shared" si="14"/>
        <v>0</v>
      </c>
      <c r="DO5" s="1">
        <f t="shared" si="14"/>
        <v>10</v>
      </c>
      <c r="DP5" s="1" t="str">
        <f t="shared" si="14"/>
        <v>0.05 for FAPAR&lt;0.2; 15% for FAPAR&gt;0.2</v>
      </c>
      <c r="DQ5" s="1">
        <f t="shared" si="14"/>
        <v>0</v>
      </c>
      <c r="DR5" s="6">
        <v>0.6</v>
      </c>
      <c r="DS5" s="7">
        <f t="shared" si="15"/>
        <v>1</v>
      </c>
      <c r="DT5" s="1" t="str">
        <f t="shared" si="16"/>
        <v>Land Surface - Carbon Cycle - Water Cycle</v>
      </c>
      <c r="DU5" s="7">
        <f>SUM(CY5/30,DL5,DR5,DS5)</f>
        <v>2.9287698412698413</v>
      </c>
    </row>
    <row r="6" spans="1:125" ht="22" customHeight="1">
      <c r="A6" t="s">
        <v>115</v>
      </c>
      <c r="B6" t="s">
        <v>175</v>
      </c>
      <c r="C6" t="s">
        <v>176</v>
      </c>
      <c r="D6" t="s">
        <v>190</v>
      </c>
      <c r="E6" s="1" t="s">
        <v>119</v>
      </c>
      <c r="F6" s="1"/>
      <c r="G6" s="1"/>
      <c r="H6" s="1" t="s">
        <v>120</v>
      </c>
      <c r="I6" s="1"/>
      <c r="J6" s="1"/>
      <c r="K6" s="1" t="s">
        <v>121</v>
      </c>
      <c r="L6" s="1" t="s">
        <v>121</v>
      </c>
      <c r="M6" s="1"/>
      <c r="N6" s="1" t="s">
        <v>158</v>
      </c>
      <c r="O6" s="1" t="s">
        <v>191</v>
      </c>
      <c r="P6" s="1" t="s">
        <v>179</v>
      </c>
      <c r="Q6" s="1" t="s">
        <v>161</v>
      </c>
      <c r="R6" s="1" t="s">
        <v>161</v>
      </c>
      <c r="S6" s="1" t="s">
        <v>161</v>
      </c>
      <c r="T6" s="1" t="s">
        <v>119</v>
      </c>
      <c r="U6" s="1" t="s">
        <v>119</v>
      </c>
      <c r="V6" s="1" t="s">
        <v>126</v>
      </c>
      <c r="W6" s="1" t="s">
        <v>160</v>
      </c>
      <c r="X6" s="1" t="s">
        <v>119</v>
      </c>
      <c r="Y6" s="1" t="s">
        <v>119</v>
      </c>
      <c r="Z6" s="3">
        <v>29768</v>
      </c>
      <c r="AA6" s="3">
        <v>41091</v>
      </c>
      <c r="AB6" s="4">
        <v>41832</v>
      </c>
      <c r="AC6" s="1" t="s">
        <v>125</v>
      </c>
      <c r="AD6" s="1" t="s">
        <v>126</v>
      </c>
      <c r="AE6" s="1" t="s">
        <v>180</v>
      </c>
      <c r="AF6" s="1" t="s">
        <v>181</v>
      </c>
      <c r="AG6" s="1"/>
      <c r="AH6" s="1" t="s">
        <v>164</v>
      </c>
      <c r="AI6" s="1" t="s">
        <v>182</v>
      </c>
      <c r="AJ6" s="1" t="s">
        <v>181</v>
      </c>
      <c r="AK6" s="1"/>
      <c r="AL6" s="1" t="s">
        <v>183</v>
      </c>
      <c r="AM6" s="1" t="s">
        <v>181</v>
      </c>
      <c r="AN6" s="1"/>
      <c r="AO6" s="1" t="s">
        <v>184</v>
      </c>
      <c r="AP6" s="1" t="s">
        <v>181</v>
      </c>
      <c r="AQ6" s="1"/>
      <c r="AR6" s="1" t="s">
        <v>162</v>
      </c>
      <c r="AS6" s="1" t="s">
        <v>163</v>
      </c>
      <c r="AT6" s="1"/>
      <c r="AU6" s="1" t="s">
        <v>165</v>
      </c>
      <c r="AV6" s="1" t="s">
        <v>163</v>
      </c>
      <c r="AW6" s="1"/>
      <c r="AX6" s="1"/>
      <c r="AY6" s="8" t="s">
        <v>192</v>
      </c>
      <c r="AZ6" s="1" t="s">
        <v>131</v>
      </c>
      <c r="BA6" s="1">
        <v>50</v>
      </c>
      <c r="BB6" s="1"/>
      <c r="BC6" s="1">
        <v>10</v>
      </c>
      <c r="BD6" s="1" t="s">
        <v>186</v>
      </c>
      <c r="BE6" s="1"/>
      <c r="BF6" s="1"/>
      <c r="BG6" s="1"/>
      <c r="BH6" s="1"/>
      <c r="BI6" s="1" t="s">
        <v>120</v>
      </c>
      <c r="BJ6" s="1"/>
      <c r="BK6" s="1" t="s">
        <v>184</v>
      </c>
      <c r="BL6" s="1" t="s">
        <v>193</v>
      </c>
      <c r="BM6" s="1" t="s">
        <v>194</v>
      </c>
      <c r="BN6" s="1" t="s">
        <v>120</v>
      </c>
      <c r="BO6" s="1" t="s">
        <v>120</v>
      </c>
      <c r="BP6" s="1"/>
      <c r="BQ6" s="1"/>
      <c r="BR6" s="1"/>
      <c r="BS6" s="1" t="s">
        <v>171</v>
      </c>
      <c r="BT6" s="1" t="s">
        <v>137</v>
      </c>
      <c r="BU6" s="1" t="s">
        <v>138</v>
      </c>
      <c r="BV6" s="1" t="s">
        <v>152</v>
      </c>
      <c r="BW6" s="1" t="s">
        <v>172</v>
      </c>
      <c r="BX6" s="1"/>
      <c r="BY6" s="1"/>
      <c r="BZ6" s="1">
        <v>6</v>
      </c>
      <c r="CA6" s="1">
        <v>1507</v>
      </c>
      <c r="CB6" s="5">
        <v>41694.863888888889</v>
      </c>
      <c r="CC6" s="1" t="s">
        <v>195</v>
      </c>
      <c r="CD6" s="1"/>
      <c r="CE6" s="1"/>
      <c r="CF6" s="1" t="s">
        <v>144</v>
      </c>
      <c r="CG6" s="1" t="s">
        <v>145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7">
        <f t="shared" si="0"/>
        <v>31</v>
      </c>
      <c r="CZ6" s="7">
        <f t="shared" si="1"/>
        <v>0.75</v>
      </c>
      <c r="DA6" s="7">
        <f t="shared" si="2"/>
        <v>0.33333333333333331</v>
      </c>
      <c r="DB6" s="7">
        <f t="shared" si="3"/>
        <v>0.5714285714285714</v>
      </c>
      <c r="DC6" s="7">
        <f t="shared" si="4"/>
        <v>0.5</v>
      </c>
      <c r="DD6" s="7">
        <f t="shared" si="5"/>
        <v>0.5</v>
      </c>
      <c r="DE6" s="7">
        <f t="shared" si="6"/>
        <v>1</v>
      </c>
      <c r="DF6" s="7">
        <f t="shared" si="7"/>
        <v>1</v>
      </c>
      <c r="DG6" s="7">
        <f t="shared" si="8"/>
        <v>0.8571428571428571</v>
      </c>
      <c r="DH6" s="7">
        <f t="shared" si="9"/>
        <v>1</v>
      </c>
      <c r="DI6" s="7">
        <f t="shared" si="10"/>
        <v>1</v>
      </c>
      <c r="DJ6" s="7">
        <f t="shared" si="11"/>
        <v>0</v>
      </c>
      <c r="DK6" s="7">
        <f t="shared" si="12"/>
        <v>0.66666666666666663</v>
      </c>
      <c r="DL6" s="7">
        <f t="shared" si="13"/>
        <v>0.68154761904761907</v>
      </c>
      <c r="DM6" s="1">
        <f t="shared" si="14"/>
        <v>50</v>
      </c>
      <c r="DN6" s="1">
        <f t="shared" si="14"/>
        <v>0</v>
      </c>
      <c r="DO6" s="1">
        <f t="shared" si="14"/>
        <v>10</v>
      </c>
      <c r="DP6" s="1" t="str">
        <f t="shared" si="14"/>
        <v>0.05 for FAPAR&lt;0.2; 15% for FAPAR&gt;0.2</v>
      </c>
      <c r="DQ6" s="1">
        <f t="shared" si="14"/>
        <v>0</v>
      </c>
      <c r="DR6" s="6">
        <v>0.6</v>
      </c>
      <c r="DS6" s="7">
        <f t="shared" si="15"/>
        <v>1</v>
      </c>
      <c r="DT6" s="1" t="str">
        <f t="shared" si="16"/>
        <v>Land Surface - Carbon Cycle - Water Cycle</v>
      </c>
      <c r="DU6" s="7">
        <f>SUM(CY6/30,DL6,DR6,DS6)</f>
        <v>3.3148809523809524</v>
      </c>
    </row>
    <row r="7" spans="1:125" ht="22" customHeight="1">
      <c r="A7" t="s">
        <v>196</v>
      </c>
      <c r="B7" t="s">
        <v>197</v>
      </c>
      <c r="C7" t="s">
        <v>198</v>
      </c>
      <c r="D7" t="s">
        <v>199</v>
      </c>
      <c r="E7" s="1" t="s">
        <v>200</v>
      </c>
      <c r="F7" s="1"/>
      <c r="G7" s="1"/>
      <c r="H7" s="1" t="s">
        <v>120</v>
      </c>
      <c r="I7" s="1"/>
      <c r="J7" s="1"/>
      <c r="K7" s="1" t="s">
        <v>120</v>
      </c>
      <c r="L7" s="1" t="s">
        <v>120</v>
      </c>
      <c r="M7" s="1"/>
      <c r="N7" s="1" t="s">
        <v>201</v>
      </c>
      <c r="O7" s="1" t="s">
        <v>202</v>
      </c>
      <c r="P7" s="1" t="s">
        <v>200</v>
      </c>
      <c r="Q7" s="1" t="s">
        <v>200</v>
      </c>
      <c r="R7" s="1" t="s">
        <v>200</v>
      </c>
      <c r="S7" s="1" t="s">
        <v>200</v>
      </c>
      <c r="T7" s="1" t="s">
        <v>200</v>
      </c>
      <c r="U7" s="1" t="s">
        <v>200</v>
      </c>
      <c r="V7" s="1" t="s">
        <v>200</v>
      </c>
      <c r="W7" s="1" t="s">
        <v>200</v>
      </c>
      <c r="X7" s="1" t="s">
        <v>200</v>
      </c>
      <c r="Y7" s="1" t="s">
        <v>200</v>
      </c>
      <c r="Z7" s="9">
        <v>42736</v>
      </c>
      <c r="AA7" s="3">
        <v>44562</v>
      </c>
      <c r="AB7" s="1"/>
      <c r="AC7" s="1" t="s">
        <v>125</v>
      </c>
      <c r="AD7" s="1" t="s">
        <v>126</v>
      </c>
      <c r="AE7" s="1" t="s">
        <v>203</v>
      </c>
      <c r="AF7" s="1" t="s">
        <v>204</v>
      </c>
      <c r="AG7" s="1"/>
      <c r="AH7" s="1" t="s">
        <v>129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 t="s">
        <v>205</v>
      </c>
      <c r="AZ7" s="1" t="s">
        <v>131</v>
      </c>
      <c r="BA7" s="1" t="s">
        <v>206</v>
      </c>
      <c r="BB7" s="1" t="s">
        <v>207</v>
      </c>
      <c r="BC7" s="1" t="s">
        <v>208</v>
      </c>
      <c r="BD7" s="8" t="s">
        <v>209</v>
      </c>
      <c r="BE7" s="1" t="s">
        <v>210</v>
      </c>
      <c r="BF7" s="1"/>
      <c r="BG7" s="1"/>
      <c r="BH7" s="1"/>
      <c r="BI7" s="1" t="s">
        <v>120</v>
      </c>
      <c r="BJ7" s="1"/>
      <c r="BK7" s="1"/>
      <c r="BL7" s="1"/>
      <c r="BM7" s="1"/>
      <c r="BN7" s="1" t="s">
        <v>120</v>
      </c>
      <c r="BO7" s="1" t="s">
        <v>120</v>
      </c>
      <c r="BP7" s="1"/>
      <c r="BQ7" s="1"/>
      <c r="BR7" s="1"/>
      <c r="BS7" s="1"/>
      <c r="BT7" s="1" t="s">
        <v>137</v>
      </c>
      <c r="BU7" s="1" t="s">
        <v>126</v>
      </c>
      <c r="BV7" s="1" t="s">
        <v>152</v>
      </c>
      <c r="BW7" s="1"/>
      <c r="BX7" s="1"/>
      <c r="BY7" s="1"/>
      <c r="BZ7" s="1"/>
      <c r="CA7" s="1">
        <v>1508</v>
      </c>
      <c r="CB7" s="1" t="s">
        <v>142</v>
      </c>
      <c r="CC7" s="1" t="s">
        <v>211</v>
      </c>
      <c r="CD7" s="1"/>
      <c r="CE7" s="1"/>
      <c r="CF7" s="1" t="s">
        <v>144</v>
      </c>
      <c r="CG7" s="1" t="s">
        <v>145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7">
        <f t="shared" si="0"/>
        <v>5</v>
      </c>
      <c r="CZ7" s="7">
        <f t="shared" si="1"/>
        <v>0.75</v>
      </c>
      <c r="DA7" s="7">
        <f t="shared" si="2"/>
        <v>0.33333333333333331</v>
      </c>
      <c r="DB7" s="7">
        <f t="shared" si="3"/>
        <v>0.8571428571428571</v>
      </c>
      <c r="DC7" s="7">
        <f t="shared" si="4"/>
        <v>0.5</v>
      </c>
      <c r="DD7" s="7">
        <f t="shared" si="5"/>
        <v>0.5</v>
      </c>
      <c r="DE7" s="7">
        <f t="shared" si="6"/>
        <v>1</v>
      </c>
      <c r="DF7" s="7">
        <f t="shared" si="7"/>
        <v>1</v>
      </c>
      <c r="DG7" s="7">
        <f t="shared" si="8"/>
        <v>0.42857142857142855</v>
      </c>
      <c r="DH7" s="7">
        <f t="shared" si="9"/>
        <v>0</v>
      </c>
      <c r="DI7" s="7">
        <f t="shared" si="10"/>
        <v>1</v>
      </c>
      <c r="DJ7" s="7">
        <f t="shared" si="11"/>
        <v>0</v>
      </c>
      <c r="DK7" s="7"/>
      <c r="DL7" s="7">
        <f t="shared" si="13"/>
        <v>0.53075396825396826</v>
      </c>
      <c r="DM7" s="1" t="str">
        <f>BA7</f>
        <v>250m</v>
      </c>
      <c r="DN7" s="1" t="str">
        <f>BB7</f>
        <v>N/A</v>
      </c>
      <c r="DO7" s="1"/>
      <c r="DP7" s="1" t="str">
        <f>BD7</f>
        <v>Standard accuracy:_x000D_Grass 30%, forest 20%_x000D__x000D_Target accuracy:_x000D_Grass 20%, Forest 10%</v>
      </c>
      <c r="DQ7" s="1" t="str">
        <f>BE7</f>
        <v>TBD</v>
      </c>
      <c r="DR7" s="6">
        <v>0.4</v>
      </c>
      <c r="DS7" s="7">
        <f t="shared" si="15"/>
        <v>1</v>
      </c>
      <c r="DT7" s="1" t="str">
        <f t="shared" si="16"/>
        <v>Input Modelling</v>
      </c>
      <c r="DU7" s="7">
        <f>SUM(CY7/30,DL7,DR7,DS7)</f>
        <v>2.0974206349206348</v>
      </c>
    </row>
    <row r="8" spans="1:1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7">
        <f>AVERAGE(CY2:CY7)</f>
        <v>15.638888888888888</v>
      </c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>
        <f>AVERAGE(DL2:DL7)</f>
        <v>0.68088624338624337</v>
      </c>
      <c r="DM8" s="1"/>
      <c r="DN8" s="1"/>
      <c r="DO8" s="1"/>
      <c r="DP8" s="1"/>
      <c r="DQ8" s="1"/>
      <c r="DR8" s="6">
        <f>AVERAGE(DR2:DR7)</f>
        <v>0.56666666666666665</v>
      </c>
      <c r="DS8" s="7">
        <f>AVERAGE(DS2:DS7)</f>
        <v>1</v>
      </c>
      <c r="DT8" s="1"/>
      <c r="DU8" s="7">
        <f>AVERAGE(DU2:DU7)</f>
        <v>2.7688492063492069</v>
      </c>
    </row>
    <row r="9" spans="1:125">
      <c r="E9" s="10" t="s">
        <v>145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2015-03-23T12:26:24Z</cp:lastPrinted>
  <dcterms:created xsi:type="dcterms:W3CDTF">2015-03-23T12:24:41Z</dcterms:created>
  <dcterms:modified xsi:type="dcterms:W3CDTF">2015-03-26T21:25:44Z</dcterms:modified>
</cp:coreProperties>
</file>