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4" i="1" l="1"/>
  <c r="DU3" i="1"/>
  <c r="DU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CY3" i="1"/>
  <c r="DS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S2" i="1"/>
  <c r="DS4" i="1"/>
  <c r="DR4" i="1"/>
  <c r="DL4" i="1"/>
  <c r="CY4" i="1"/>
  <c r="DT3" i="1"/>
  <c r="DQ3" i="1"/>
  <c r="DP3" i="1"/>
  <c r="DO3" i="1"/>
  <c r="DN3" i="1"/>
  <c r="DM3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<sst xmlns="http://schemas.openxmlformats.org/spreadsheetml/2006/main" count="209" uniqueCount="161">
  <si>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</si>
  <si>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</si>
  <si>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</si>
  <si>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</si>
  <si>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</si>
  <si>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</si>
  <si>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</si>
  <si>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</si>
  <si>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</si>
  <si>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</si>
  <si>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</si>
  <si>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</si>
  <si>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</si>
  <si>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</si>
  <si>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</si>
  <si>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</si>
  <si>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</si>
  <si>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</si>
  <si>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</si>
  <si>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</si>
  <si>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</si>
  <si>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</si>
  <si>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</si>
  <si>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</si>
  <si>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</si>
  <si>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</si>
  <si>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</si>
  <si>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</si>
  <si>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</si>
  <si>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</si>
  <si>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</si>
  <si>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</si>
  <si>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</si>
  <si>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</si>
  <si>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</si>
  <si>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</si>
  <si>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</si>
  <si>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</si>
  <si>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</si>
  <si>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</si>
  <si>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</si>
  <si>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</si>
  <si>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</si>
  <si>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</si>
  <si>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</si>
  <si>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</si>
  <si>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</si>
  <si>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</si>
  <si>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</si>
  <si>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</si>
  <si>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</si>
  <si>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</si>
  <si>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</si>
  <si>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</si>
  <si>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</si>
  <si>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</si>
  <si>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</si>
  <si>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</si>
  <si>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</si>
  <si>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</si>
  <si>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</si>
  <si>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</si>
  <si>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</si>
  <si>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</si>
  <si>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</si>
  <si>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</si>
  <si>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</si>
  <si>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</si>
  <si>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</si>
  <si>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</si>
  <si>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</si>
  <si>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</si>
  <si>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</si>
  <si>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</si>
  <si>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</si>
  <si>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</si>
  <si>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</si>
  <si>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</si>
  <si>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</si>
  <si>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</si>
  <si>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</si>
  <si>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</si>
  <si>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</si>
  <si>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</si>
  <si>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</si>
  <si>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</si>
  <si>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</si>
  <si>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</si>
  <si>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</si>
  <si>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</si>
  <si>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</si>
  <si>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</si>
  <si>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</si>
  <si>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</si>
  <si>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</si>
  <si>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</si>
  <si>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</si>
  <si>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</si>
  <si>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</si>
  <si>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</si>
  <si>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</si>
  <si>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</si>
  <si>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</si>
  <si>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</si>
  <si>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</si>
  <si>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</si>
  <si>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</si>
  <si>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</si>
  <si>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</si>
  <si>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</si>
  <si>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</si>
  <si>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</si>
  <si>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</si>
  <si>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</si>
  <si>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</si>
  <si>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Future</t>
  </si>
  <si>
    <t>Rene Forsberg</t>
  </si>
  <si>
    <t>rf@space.dtu.dk</t>
  </si>
  <si>
    <t>New</t>
  </si>
  <si>
    <t>ESA</t>
  </si>
  <si>
    <t>no</t>
  </si>
  <si>
    <t>Climate Modelling
Ice Sheet Monitoring</t>
  </si>
  <si>
    <t>CDR_ECV20_3</t>
  </si>
  <si>
    <t>Others (TBD)</t>
  </si>
  <si>
    <t>GLACIER COVER</t>
  </si>
  <si>
    <t>not selected</t>
  </si>
  <si>
    <t>Envisat</t>
  </si>
  <si>
    <t>MERIS</t>
  </si>
  <si>
    <t>Yes</t>
  </si>
  <si>
    <t>Landsat</t>
  </si>
  <si>
    <t>Sentinel-2</t>
  </si>
  <si>
    <t>ASTER</t>
  </si>
  <si>
    <t>Envisat|MERISLandsat, MERIS, ASTER, Sentinel-2</t>
  </si>
  <si>
    <t>Regional</t>
  </si>
  <si>
    <t>100 m</t>
  </si>
  <si>
    <t>n/a</t>
  </si>
  <si>
    <t>365 (most glaciers)</t>
  </si>
  <si>
    <t>20 m</t>
  </si>
  <si>
    <t>both</t>
  </si>
  <si>
    <t>Open Access</t>
  </si>
  <si>
    <t>Feb 24 2014  8:44PM</t>
  </si>
  <si>
    <t>13A1AE46-4A44-4B57-94E7-8B28DFF13B4E</t>
  </si>
  <si>
    <t>2D VECTOR OUTLINES OF GLACIERS AND ICE CAPS (DELINEATING GLACIER AREA)</t>
  </si>
  <si>
    <t>GLACIERS AND ICE CAPS</t>
  </si>
  <si>
    <t>Current</t>
  </si>
  <si>
    <t>Stephen Plummer</t>
  </si>
  <si>
    <t>stephen.plummer@esa.int</t>
  </si>
  <si>
    <t>yes</t>
  </si>
  <si>
    <t>Glaciological And Hydrological Applications, Sea Level And Mass Balance Calculations</t>
  </si>
  <si>
    <t>CDR_ECV20_4</t>
  </si>
  <si>
    <t>USGS</t>
  </si>
  <si>
    <t>Landsat-5</t>
  </si>
  <si>
    <t>ETM</t>
  </si>
  <si>
    <t>Landsat-7</t>
  </si>
  <si>
    <t>Terra</t>
  </si>
  <si>
    <t>Landsat-5|ETM ||Landsat-7|ETM ||Terra|ASTEROthers maybe used</t>
  </si>
  <si>
    <t>Global</t>
  </si>
  <si>
    <t>all data are submitted to GLIMS database and available on project website (TBC)</t>
  </si>
  <si>
    <t>data are continuously added and available once publication has been generated</t>
  </si>
  <si>
    <t>77F9B856-22DE-4D5F-AD2E-FE9481F68731</t>
  </si>
  <si>
    <t>Glaciers and Ice 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</si>
</sst>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4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Fill="1" applyBorder="1"/>
    <xf numFmtId="164" fontId="0" fillId="2" borderId="1" xfId="0" applyNumberFormat="1" applyFill="1" applyBorder="1"/>
    <xf numFmtId="22" fontId="0" fillId="0" borderId="1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6"/>
  <sheetViews>
    <sheetView tabSelected="1" workbookViewId="0">
      <selection activeCell="D7" sqref="D7"/>
    </sheetView>
  </sheetViews>
  <sheetFormatPr baseColWidth="10" defaultRowHeight="15" x14ac:dyDescent="0"/>
  <cols>
    <col min="1" max="1" width="6.33203125" customWidth="1"/>
    <col min="2" max="2" width="10" customWidth="1"/>
    <col min="3" max="3" width="8.33203125" customWidth="1"/>
    <col min="4" max="4" width="10.1640625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3" width="10.83203125" hidden="1" customWidth="1"/>
    <col min="84" max="84" width="10.83203125" customWidth="1"/>
    <col min="85" max="102" width="10.83203125" hidden="1" customWidth="1"/>
    <col min="104" max="115" width="10.83203125" customWidth="1"/>
  </cols>
  <sheetData>
    <row r="1" spans="1:125" ht="23" customHeight="1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/>
      <c r="CU1" s="1"/>
      <c r="CV1" s="1"/>
      <c r="CW1" s="1"/>
      <c r="CX1" s="1"/>
      <c r="CY1" s="2" t="s">
        <v>97</v>
      </c>
      <c r="CZ1" s="2" t="s">
        <v>98</v>
      </c>
      <c r="DA1" s="2" t="s">
        <v>99</v>
      </c>
      <c r="DB1" s="2" t="s">
        <v>100</v>
      </c>
      <c r="DC1" s="2" t="s">
        <v>101</v>
      </c>
      <c r="DD1" s="2" t="s">
        <v>102</v>
      </c>
      <c r="DE1" s="2" t="s">
        <v>103</v>
      </c>
      <c r="DF1" s="2" t="s">
        <v>104</v>
      </c>
      <c r="DG1" s="2" t="s">
        <v>105</v>
      </c>
      <c r="DH1" s="2" t="s">
        <v>106</v>
      </c>
      <c r="DI1" s="2" t="s">
        <v>107</v>
      </c>
      <c r="DJ1" s="2" t="s">
        <v>108</v>
      </c>
      <c r="DK1" s="2" t="s">
        <v>109</v>
      </c>
      <c r="DL1" s="2" t="s">
        <v>110</v>
      </c>
      <c r="DM1" s="1" t="s">
        <v>52</v>
      </c>
      <c r="DN1" s="1" t="s">
        <v>53</v>
      </c>
      <c r="DO1" s="1" t="s">
        <v>54</v>
      </c>
      <c r="DP1" s="1" t="s">
        <v>55</v>
      </c>
      <c r="DQ1" s="1" t="s">
        <v>56</v>
      </c>
      <c r="DR1" s="3" t="s">
        <v>111</v>
      </c>
      <c r="DS1" s="1" t="s">
        <v>112</v>
      </c>
      <c r="DT1" s="1" t="s">
        <v>113</v>
      </c>
      <c r="DU1" s="2" t="s">
        <v>114</v>
      </c>
    </row>
    <row r="2" spans="1:125" ht="23" customHeight="1">
      <c r="A2" t="s">
        <v>115</v>
      </c>
      <c r="B2" t="s">
        <v>116</v>
      </c>
      <c r="C2" t="s">
        <v>117</v>
      </c>
      <c r="D2" t="s">
        <v>118</v>
      </c>
      <c r="E2" s="1" t="s">
        <v>119</v>
      </c>
      <c r="F2" s="1"/>
      <c r="G2" s="1"/>
      <c r="H2" s="1" t="s">
        <v>120</v>
      </c>
      <c r="I2" s="1"/>
      <c r="J2" s="1"/>
      <c r="K2" s="1" t="s">
        <v>120</v>
      </c>
      <c r="L2" s="1" t="s">
        <v>120</v>
      </c>
      <c r="M2" s="1"/>
      <c r="N2" s="4" t="s">
        <v>121</v>
      </c>
      <c r="O2" s="1" t="s">
        <v>122</v>
      </c>
      <c r="P2" s="1" t="s">
        <v>119</v>
      </c>
      <c r="Q2" s="1" t="s">
        <v>123</v>
      </c>
      <c r="R2" s="1" t="s">
        <v>123</v>
      </c>
      <c r="S2" s="1" t="s">
        <v>123</v>
      </c>
      <c r="T2" s="1" t="s">
        <v>119</v>
      </c>
      <c r="U2" s="1" t="s">
        <v>119</v>
      </c>
      <c r="V2" s="1" t="s">
        <v>119</v>
      </c>
      <c r="W2" s="1" t="s">
        <v>119</v>
      </c>
      <c r="X2" s="1" t="s">
        <v>119</v>
      </c>
      <c r="Y2" s="1" t="s">
        <v>119</v>
      </c>
      <c r="Z2" s="5">
        <v>33604</v>
      </c>
      <c r="AA2" s="5">
        <v>41974</v>
      </c>
      <c r="AB2" s="1"/>
      <c r="AC2" s="1" t="s">
        <v>124</v>
      </c>
      <c r="AD2" s="1" t="s">
        <v>125</v>
      </c>
      <c r="AE2" s="1" t="s">
        <v>126</v>
      </c>
      <c r="AF2" s="1" t="s">
        <v>127</v>
      </c>
      <c r="AG2" s="1"/>
      <c r="AH2" s="1" t="s">
        <v>128</v>
      </c>
      <c r="AI2" s="1" t="s">
        <v>129</v>
      </c>
      <c r="AJ2" s="1" t="s">
        <v>127</v>
      </c>
      <c r="AK2" s="1"/>
      <c r="AL2" s="1" t="s">
        <v>130</v>
      </c>
      <c r="AM2" s="1" t="s">
        <v>131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 t="s">
        <v>132</v>
      </c>
      <c r="AZ2" s="1" t="s">
        <v>133</v>
      </c>
      <c r="BA2" s="1" t="s">
        <v>134</v>
      </c>
      <c r="BB2" s="1" t="s">
        <v>135</v>
      </c>
      <c r="BC2" s="1" t="s">
        <v>136</v>
      </c>
      <c r="BD2" s="1" t="s">
        <v>134</v>
      </c>
      <c r="BE2" s="1" t="s">
        <v>137</v>
      </c>
      <c r="BF2" s="1"/>
      <c r="BG2" s="1"/>
      <c r="BH2" s="1"/>
      <c r="BI2" s="1" t="s">
        <v>120</v>
      </c>
      <c r="BJ2" s="1"/>
      <c r="BK2" s="1"/>
      <c r="BL2" s="1"/>
      <c r="BM2" s="1"/>
      <c r="BN2" s="1" t="s">
        <v>120</v>
      </c>
      <c r="BO2" s="1" t="s">
        <v>120</v>
      </c>
      <c r="BP2" s="1"/>
      <c r="BQ2" s="1"/>
      <c r="BR2" s="1"/>
      <c r="BS2" s="1"/>
      <c r="BT2" s="1" t="s">
        <v>138</v>
      </c>
      <c r="BU2" s="1" t="s">
        <v>125</v>
      </c>
      <c r="BV2" s="1" t="s">
        <v>139</v>
      </c>
      <c r="BW2" s="1"/>
      <c r="BX2" s="1"/>
      <c r="BY2" s="1"/>
      <c r="BZ2" s="1"/>
      <c r="CA2" s="1">
        <v>1485</v>
      </c>
      <c r="CB2" s="1" t="s">
        <v>140</v>
      </c>
      <c r="CC2" s="1" t="s">
        <v>141</v>
      </c>
      <c r="CD2" s="1"/>
      <c r="CE2" s="1"/>
      <c r="CF2" s="1" t="s">
        <v>142</v>
      </c>
      <c r="CG2" s="1" t="s">
        <v>143</v>
      </c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">
        <f t="shared" ref="CY2:CY3" si="0">YEARFRAC(Z2,AA2)</f>
        <v>22.916666666666668</v>
      </c>
      <c r="CZ2" s="2">
        <f t="shared" ref="CZ2:CZ3" si="1">(COUNTIF(S2,"*")+COUNTIF(T2,"*")+COUNTIF(AE2,"*")+COUNTIF(BG2,"*"))/4</f>
        <v>0.75</v>
      </c>
      <c r="DA2" s="2">
        <f t="shared" ref="DA2:DA3" si="2">(COUNTIF(Q2,"*")+COUNTIF(I2,"*")+COUNTIF(BR2,"y*"))/3</f>
        <v>0.33333333333333331</v>
      </c>
      <c r="DB2" s="2">
        <f t="shared" ref="DB2:DB3" si="3">(COUNTIF(U2,"*")+COUNTA(BA2)+COUNTA(BB2)+COUNTA(BC2)+COUNTA(BD2)+COUNTA(BE2)+COUNTIF(BN2,"y*"))/7</f>
        <v>0.8571428571428571</v>
      </c>
      <c r="DC2" s="2">
        <f t="shared" ref="DC2:DC3" si="4">(COUNTIF(V2,"*")+COUNTIF(BH2,"*"))/2</f>
        <v>0.5</v>
      </c>
      <c r="DD2" s="2">
        <f t="shared" ref="DD2:DD3" si="5">(COUNTIF(V2,"*")+COUNTIF(BF2,"*"))/2</f>
        <v>0.5</v>
      </c>
      <c r="DE2" s="2">
        <f t="shared" ref="DE2:DE3" si="6">COUNTIF(AZ2,"*")</f>
        <v>1</v>
      </c>
      <c r="DF2" s="2">
        <f t="shared" ref="DF2:DF3" si="7">COUNTIF(W2,"*")</f>
        <v>1</v>
      </c>
      <c r="DG2" s="2">
        <f t="shared" ref="DG2:DG3" si="8">(COUNTIF(X2,"*")+COUNTIF(BS2,"*")+COUNTIF(BT2,"*")+COUNTIF(BU2,"*")+COUNTIF(BV2,"*")+COUNTIF(BW2,"*")+COUNTIF(BX2,"*")-COUNTIF(BT2,"no*")-COUNTIF(BU2,"no*")-COUNTIF(BV2,"no*"))/7</f>
        <v>0.42857142857142855</v>
      </c>
      <c r="DH2" s="2">
        <f t="shared" ref="DH2:DH3" si="9">COUNTIF(BZ2,"*")+COUNTA(BZ2)</f>
        <v>0</v>
      </c>
      <c r="DI2" s="2">
        <f t="shared" ref="DI2:DI3" si="10">COUNTIF(Y2,"*")</f>
        <v>1</v>
      </c>
      <c r="DJ2" s="2">
        <f t="shared" ref="DJ2:DJ3" si="11">COUNTIF(BR2,"y*")</f>
        <v>0</v>
      </c>
      <c r="DK2" s="2">
        <f t="shared" ref="DK2:DK3" si="12">(COUNTIF(U2,"*")+COUNTIF(W2,"*")+COUNTIF(BO2,"y*"))/3</f>
        <v>0.66666666666666663</v>
      </c>
      <c r="DL2" s="2">
        <f t="shared" ref="DL2:DL3" si="13">SUM(CZ2:DK2)/12</f>
        <v>0.58630952380952384</v>
      </c>
      <c r="DM2" s="1" t="str">
        <f t="shared" ref="DM2:DQ3" si="14">BA2</f>
        <v>100 m</v>
      </c>
      <c r="DN2" s="1" t="str">
        <f t="shared" si="14"/>
        <v>n/a</v>
      </c>
      <c r="DO2" s="1" t="str">
        <f t="shared" si="14"/>
        <v>365 (most glaciers)</v>
      </c>
      <c r="DP2" s="1" t="str">
        <f t="shared" si="14"/>
        <v>100 m</v>
      </c>
      <c r="DQ2" s="1" t="str">
        <f t="shared" si="14"/>
        <v>20 m</v>
      </c>
      <c r="DR2" s="6">
        <v>1</v>
      </c>
      <c r="DS2" s="1">
        <f t="shared" ref="DS2:DS3" si="15">COUNTIF(N2,"*")</f>
        <v>1</v>
      </c>
      <c r="DT2" s="1" t="str">
        <f t="shared" ref="DT2:DT3" si="16">N2</f>
        <v>Climate Modelling_x000D_Ice Sheet Monitoring</v>
      </c>
      <c r="DU2" s="2">
        <f>SUM(CY2/30,DL2,DR2,DS2)</f>
        <v>3.350198412698413</v>
      </c>
    </row>
    <row r="3" spans="1:125" ht="23" customHeight="1">
      <c r="A3" t="s">
        <v>144</v>
      </c>
      <c r="B3" t="s">
        <v>145</v>
      </c>
      <c r="C3" t="s">
        <v>146</v>
      </c>
      <c r="E3" s="1" t="s">
        <v>123</v>
      </c>
      <c r="F3" s="1"/>
      <c r="G3" s="1"/>
      <c r="H3" s="1" t="s">
        <v>120</v>
      </c>
      <c r="I3" s="1"/>
      <c r="J3" s="1"/>
      <c r="K3" s="1" t="s">
        <v>147</v>
      </c>
      <c r="L3" s="1" t="s">
        <v>147</v>
      </c>
      <c r="M3" s="1"/>
      <c r="N3" s="1" t="s">
        <v>148</v>
      </c>
      <c r="O3" s="1" t="s">
        <v>149</v>
      </c>
      <c r="P3" s="1" t="s">
        <v>150</v>
      </c>
      <c r="Q3" s="1" t="s">
        <v>150</v>
      </c>
      <c r="R3" s="1" t="s">
        <v>150</v>
      </c>
      <c r="S3" s="1" t="s">
        <v>150</v>
      </c>
      <c r="T3" s="1" t="s">
        <v>119</v>
      </c>
      <c r="U3" s="1" t="s">
        <v>119</v>
      </c>
      <c r="V3" s="1" t="s">
        <v>123</v>
      </c>
      <c r="W3" s="1" t="s">
        <v>123</v>
      </c>
      <c r="X3" s="1" t="s">
        <v>123</v>
      </c>
      <c r="Y3" s="1" t="s">
        <v>123</v>
      </c>
      <c r="Z3" s="5">
        <v>26299</v>
      </c>
      <c r="AA3" s="5">
        <v>41244</v>
      </c>
      <c r="AB3" s="1"/>
      <c r="AC3" s="1" t="s">
        <v>124</v>
      </c>
      <c r="AD3" s="1" t="s">
        <v>125</v>
      </c>
      <c r="AE3" s="1" t="s">
        <v>151</v>
      </c>
      <c r="AF3" s="1" t="s">
        <v>152</v>
      </c>
      <c r="AG3" s="1"/>
      <c r="AH3" s="1" t="s">
        <v>128</v>
      </c>
      <c r="AI3" s="1" t="s">
        <v>153</v>
      </c>
      <c r="AJ3" s="1" t="s">
        <v>152</v>
      </c>
      <c r="AK3" s="1"/>
      <c r="AL3" s="1" t="s">
        <v>154</v>
      </c>
      <c r="AM3" s="1" t="s">
        <v>131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 t="s">
        <v>155</v>
      </c>
      <c r="AZ3" s="1" t="s">
        <v>156</v>
      </c>
      <c r="BA3" s="1"/>
      <c r="BB3" s="1"/>
      <c r="BC3" s="1"/>
      <c r="BD3" s="1"/>
      <c r="BE3" s="1"/>
      <c r="BF3" s="1"/>
      <c r="BG3" s="1"/>
      <c r="BH3" s="1"/>
      <c r="BI3" s="1" t="s">
        <v>120</v>
      </c>
      <c r="BJ3" s="1"/>
      <c r="BK3" s="1"/>
      <c r="BL3" s="1"/>
      <c r="BM3" s="1"/>
      <c r="BN3" s="1" t="s">
        <v>147</v>
      </c>
      <c r="BO3" s="1" t="s">
        <v>147</v>
      </c>
      <c r="BP3" s="1"/>
      <c r="BQ3" s="1"/>
      <c r="BR3" s="1"/>
      <c r="BS3" s="1"/>
      <c r="BT3" s="1" t="s">
        <v>138</v>
      </c>
      <c r="BU3" s="1" t="s">
        <v>125</v>
      </c>
      <c r="BV3" s="1" t="s">
        <v>139</v>
      </c>
      <c r="BW3" s="1" t="s">
        <v>157</v>
      </c>
      <c r="BX3" s="1"/>
      <c r="BY3" s="1"/>
      <c r="BZ3" s="1" t="s">
        <v>158</v>
      </c>
      <c r="CA3" s="7">
        <v>38011</v>
      </c>
      <c r="CB3" s="1" t="s">
        <v>140</v>
      </c>
      <c r="CC3" s="1" t="s">
        <v>159</v>
      </c>
      <c r="CD3" s="1"/>
      <c r="CE3" s="1"/>
      <c r="CF3" s="1" t="s">
        <v>142</v>
      </c>
      <c r="CG3" s="1" t="s">
        <v>143</v>
      </c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">
        <f t="shared" si="0"/>
        <v>40.916666666666664</v>
      </c>
      <c r="CZ3" s="2">
        <f t="shared" si="1"/>
        <v>0.75</v>
      </c>
      <c r="DA3" s="2">
        <f t="shared" si="2"/>
        <v>0.33333333333333331</v>
      </c>
      <c r="DB3" s="2">
        <f t="shared" si="3"/>
        <v>0.2857142857142857</v>
      </c>
      <c r="DC3" s="2">
        <f t="shared" si="4"/>
        <v>0.5</v>
      </c>
      <c r="DD3" s="2">
        <f t="shared" si="5"/>
        <v>0.5</v>
      </c>
      <c r="DE3" s="2">
        <f t="shared" si="6"/>
        <v>1</v>
      </c>
      <c r="DF3" s="2">
        <f t="shared" si="7"/>
        <v>1</v>
      </c>
      <c r="DG3" s="2">
        <f t="shared" si="8"/>
        <v>0.5714285714285714</v>
      </c>
      <c r="DH3" s="2">
        <f t="shared" si="9"/>
        <v>2</v>
      </c>
      <c r="DI3" s="2">
        <f t="shared" si="10"/>
        <v>1</v>
      </c>
      <c r="DJ3" s="2">
        <f t="shared" si="11"/>
        <v>0</v>
      </c>
      <c r="DK3" s="2">
        <f t="shared" si="12"/>
        <v>1</v>
      </c>
      <c r="DL3" s="2">
        <f t="shared" si="13"/>
        <v>0.74503968253968245</v>
      </c>
      <c r="DM3" s="1">
        <f t="shared" si="14"/>
        <v>0</v>
      </c>
      <c r="DN3" s="1">
        <f t="shared" si="14"/>
        <v>0</v>
      </c>
      <c r="DO3" s="1">
        <f t="shared" si="14"/>
        <v>0</v>
      </c>
      <c r="DP3" s="1">
        <f t="shared" si="14"/>
        <v>0</v>
      </c>
      <c r="DQ3" s="1">
        <f t="shared" si="14"/>
        <v>0</v>
      </c>
      <c r="DR3" s="6">
        <v>0</v>
      </c>
      <c r="DS3" s="1">
        <f t="shared" si="15"/>
        <v>1</v>
      </c>
      <c r="DT3" s="1" t="str">
        <f t="shared" si="16"/>
        <v>Glaciological And Hydrological Applications, Sea Level And Mass Balance Calculations</v>
      </c>
      <c r="DU3" s="2">
        <f>SUM(CY3/30,DL3,DR3,DS3)</f>
        <v>3.1089285714285713</v>
      </c>
    </row>
    <row r="4" spans="1:125" ht="23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2">
        <f>AVERAGE(CY2:CY3)</f>
        <v>31.916666666666664</v>
      </c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>
        <f>AVERAGE(DL2:DL3)</f>
        <v>0.66567460317460314</v>
      </c>
      <c r="DM4" s="1"/>
      <c r="DN4" s="1"/>
      <c r="DO4" s="1"/>
      <c r="DP4" s="1"/>
      <c r="DQ4" s="1"/>
      <c r="DR4" s="6">
        <f>AVERAGE(DR2:DR3)</f>
        <v>0.5</v>
      </c>
      <c r="DS4" s="1">
        <f>AVERAGE(DS2:DS3)</f>
        <v>1</v>
      </c>
      <c r="DT4" s="1"/>
      <c r="DU4" s="2">
        <f>AVERAGE(DU2:DU3)</f>
        <v>3.2295634920634919</v>
      </c>
    </row>
    <row r="6" spans="1:125">
      <c r="E6" t="s">
        <v>160</v>
      </c>
    </row>
  </sheetData>
  <phoneticPr fontId="1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2015-03-23T12:22:14Z</cp:lastPrinted>
  <dcterms:created xsi:type="dcterms:W3CDTF">2015-03-23T12:19:54Z</dcterms:created>
  <dcterms:modified xsi:type="dcterms:W3CDTF">2015-03-26T21:45:20Z</dcterms:modified>
</cp:coreProperties>
</file>