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1000" yWindow="0" windowWidth="25120" windowHeight="160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U8" i="1" l="1"/>
  <c r="DU7" i="1"/>
  <c r="DU6" i="1"/>
  <c r="DU5" i="1"/>
  <c r="DU4" i="1"/>
  <c r="DU3" i="1"/>
  <c r="DU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T2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T3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T4" i="1"/>
  <c r="CY5" i="1"/>
  <c r="DS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T6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T7" i="1"/>
  <c r="DS2" i="1"/>
  <c r="DS3" i="1"/>
  <c r="DS4" i="1"/>
  <c r="DS6" i="1"/>
  <c r="DS7" i="1"/>
  <c r="DS8" i="1"/>
  <c r="DR8" i="1"/>
  <c r="DL8" i="1"/>
  <c r="CY8" i="1"/>
  <c r="DQ7" i="1"/>
  <c r="DP7" i="1"/>
  <c r="DO7" i="1"/>
  <c r="DN7" i="1"/>
  <c r="DM7" i="1"/>
  <c r="DQ6" i="1"/>
  <c r="DP6" i="1"/>
  <c r="DO6" i="1"/>
  <c r="DN6" i="1"/>
  <c r="DM6" i="1"/>
  <c r="DT5" i="1"/>
  <c r="DQ5" i="1"/>
  <c r="DP5" i="1"/>
  <c r="DO5" i="1"/>
  <c r="DN5" i="1"/>
  <c r="DM5" i="1"/>
  <c r="DQ4" i="1"/>
  <c r="DP4" i="1"/>
  <c r="DO4" i="1"/>
  <c r="DN4" i="1"/>
  <c r="DM4" i="1"/>
  <c r="DQ3" i="1"/>
  <c r="DP3" i="1"/>
  <c r="DO3" i="1"/>
  <c r="DN3" i="1"/>
  <c r="DM3" i="1"/>
  <c r="DQ2" i="1"/>
  <c r="DP2" i="1"/>
  <c r="DO2" i="1"/>
  <c r="DN2" i="1"/>
  <c r="DM2" i="1"/>
</calcChain>
</file>

<file path=xl/sharedStrings.xml><?xml version="1.0" encoding="utf-8"?>
<sst xmlns="http://schemas.openxmlformats.org/spreadsheetml/2006/main" count="429" uniqueCount="225">
  <si>
    <t>currentfuture</t>
  </si>
  <si>
    <t>responder_name</t>
  </si>
  <si>
    <t>responder_email</t>
  </si>
  <si>
    <t>data_set_identifier</t>
  </si>
  <si>
    <t>responsible_organization</t>
  </si>
  <si>
    <t>multiple_organization</t>
  </si>
  <si>
    <t>additional_responsible_orgs</t>
  </si>
  <si>
    <t>international_coordination</t>
  </si>
  <si>
    <t>international_coordination_selection</t>
  </si>
  <si>
    <t>tcdr_heritage</t>
  </si>
  <si>
    <t>assessment_body</t>
  </si>
  <si>
    <t>quality_control_organization</t>
  </si>
  <si>
    <t>QC Selection</t>
  </si>
  <si>
    <t>climate_applications</t>
  </si>
  <si>
    <t>ecv_record_ID</t>
  </si>
  <si>
    <t>collection_organization</t>
  </si>
  <si>
    <t>calibration_organization</t>
  </si>
  <si>
    <t>intercalibration_organization</t>
  </si>
  <si>
    <t>fcdr_organization</t>
  </si>
  <si>
    <t>tcdr_organization</t>
  </si>
  <si>
    <t>gcos_requirements_assessments_</t>
  </si>
  <si>
    <t>independent_peer_review_organi</t>
  </si>
  <si>
    <t>archiving_organization</t>
  </si>
  <si>
    <t>user_service_organization</t>
  </si>
  <si>
    <t>user_feedback_organization</t>
  </si>
  <si>
    <t>start_date_monthyear</t>
  </si>
  <si>
    <t>end_date_monthyear</t>
  </si>
  <si>
    <t>commitment_end_date_year</t>
  </si>
  <si>
    <t>physical_quantity</t>
  </si>
  <si>
    <t>units_1</t>
  </si>
  <si>
    <t>satellite1</t>
  </si>
  <si>
    <t>instrument1</t>
  </si>
  <si>
    <t>intrument_name_long</t>
  </si>
  <si>
    <t>mutiple_sat_bool</t>
  </si>
  <si>
    <t>satellite2</t>
  </si>
  <si>
    <t>instrument2</t>
  </si>
  <si>
    <t>intrument_name_long_2</t>
  </si>
  <si>
    <t>satellite3</t>
  </si>
  <si>
    <t>instrument3</t>
  </si>
  <si>
    <t>intrument_name_long_3</t>
  </si>
  <si>
    <t>satellite4</t>
  </si>
  <si>
    <t>instrument4</t>
  </si>
  <si>
    <t>intrument_name_long_4</t>
  </si>
  <si>
    <t>satellite5</t>
  </si>
  <si>
    <t>instrument5</t>
  </si>
  <si>
    <t>intrument_name_long_5</t>
  </si>
  <si>
    <t>satellite6</t>
  </si>
  <si>
    <t>instrument6</t>
  </si>
  <si>
    <t>intrument_name_long_6</t>
  </si>
  <si>
    <t>comments</t>
  </si>
  <si>
    <t>satelliteinstrument</t>
  </si>
  <si>
    <t>coverage</t>
  </si>
  <si>
    <t>horizontal_resolution</t>
  </si>
  <si>
    <t>vertical_resolution</t>
  </si>
  <si>
    <t>temporal_resolution</t>
  </si>
  <si>
    <t>accuracy</t>
  </si>
  <si>
    <t>stability</t>
  </si>
  <si>
    <t>scientific_process_link</t>
  </si>
  <si>
    <t>cdr_generation_link</t>
  </si>
  <si>
    <t>stability_and_homogeneity_link</t>
  </si>
  <si>
    <t>calibration_in_situ_network</t>
  </si>
  <si>
    <t>calibr_comments</t>
  </si>
  <si>
    <t>intercalibration_satellite</t>
  </si>
  <si>
    <t>intercalibration_instrument</t>
  </si>
  <si>
    <t>intercalibration_satelliteinst</t>
  </si>
  <si>
    <t>gcos_compliance_assessment</t>
  </si>
  <si>
    <t>independent_peer_review_compli</t>
  </si>
  <si>
    <t>peer_review_link</t>
  </si>
  <si>
    <t>maturity_bool</t>
  </si>
  <si>
    <t>maturity_index_link</t>
  </si>
  <si>
    <t>contact_email</t>
  </si>
  <si>
    <t>fcdr_availability</t>
  </si>
  <si>
    <t>data_format</t>
  </si>
  <si>
    <t>data_access</t>
  </si>
  <si>
    <t>dissemination</t>
  </si>
  <si>
    <t>data_documentation_link</t>
  </si>
  <si>
    <t>dataset_link</t>
  </si>
  <si>
    <t>data_release_period_months</t>
  </si>
  <si>
    <t>RecordID</t>
  </si>
  <si>
    <t>DateSubmitted</t>
  </si>
  <si>
    <t>LFUUID</t>
  </si>
  <si>
    <t>record_name_short</t>
  </si>
  <si>
    <t>new_cdr_record_id</t>
  </si>
  <si>
    <t>tcdr_category</t>
  </si>
  <si>
    <t>essential_climate_variable_ecv</t>
  </si>
  <si>
    <t>assessment_body_org</t>
  </si>
  <si>
    <t>intercal_bool</t>
  </si>
  <si>
    <t>intercalibration_satellite_2</t>
  </si>
  <si>
    <t>intercalibration_instrument_2</t>
  </si>
  <si>
    <t>intercalibration_satellite_3</t>
  </si>
  <si>
    <t>intercalibration_instrument_3</t>
  </si>
  <si>
    <t>intercalibration_satellite_4</t>
  </si>
  <si>
    <t>intercalibration_instrument_4</t>
  </si>
  <si>
    <t>intercalibration_satellite_5</t>
  </si>
  <si>
    <t>intercalibration_instrument_5</t>
  </si>
  <si>
    <t>intercalibration_satellite_6</t>
  </si>
  <si>
    <t>intercalibration_instrument_6</t>
  </si>
  <si>
    <t>ECV Length</t>
  </si>
  <si>
    <t>G 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</si>
  <si>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</si>
  <si>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</si>
  <si>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</si>
  <si>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</si>
  <si>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</si>
  <si>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</si>
  <si>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</si>
  <si>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</si>
  <si>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</si>
  <si>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</si>
  <si>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</si>
  <si>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GAVG</t>
  </si>
  <si>
    <t>Resolution rating</t>
  </si>
  <si>
    <t>Use</t>
  </si>
  <si>
    <t>use text</t>
  </si>
  <si>
    <t>Overall Rating</t>
  </si>
  <si>
    <t>Current</t>
  </si>
  <si>
    <t>H. K. Ramapriyan</t>
  </si>
  <si>
    <t>Rama.Ramapriyan@nasa.gov</t>
  </si>
  <si>
    <t>MEaSUREs Antarctic Grounding Line from Differential Satellite Radar Interferometry (NSIDC-0498)</t>
  </si>
  <si>
    <t>NASA</t>
  </si>
  <si>
    <t>no</t>
  </si>
  <si>
    <t>Ice Sheet Dynamics, Ice Sheet Modeling, Ice Sheet Mass Balance, Sea Level Contribution From Antarctica</t>
  </si>
  <si>
    <t>CDR_ECV12_4</t>
  </si>
  <si>
    <t>CSA</t>
  </si>
  <si>
    <t>GLACIER MOTION</t>
  </si>
  <si>
    <t>not selected</t>
  </si>
  <si>
    <t>RADARSAT-1</t>
  </si>
  <si>
    <t>SAR</t>
  </si>
  <si>
    <t>Yes</t>
  </si>
  <si>
    <t>RADARSAT-2</t>
  </si>
  <si>
    <t>ERS-1</t>
  </si>
  <si>
    <t>ERS-2</t>
  </si>
  <si>
    <t>ALOS</t>
  </si>
  <si>
    <t>L-band SAR</t>
  </si>
  <si>
    <t>RADARSAT-1; RADARSAT-2; ERS-1; ERS-2; ALOS.    L-band SAR (alos); SAR (ers and radarsat)</t>
  </si>
  <si>
    <t>Regional</t>
  </si>
  <si>
    <t>900 m</t>
  </si>
  <si>
    <t>N/A</t>
  </si>
  <si>
    <t>annual (for regional maps); NOTE: dataset is not continuous over the period covered</t>
  </si>
  <si>
    <t>17 m/yr</t>
  </si>
  <si>
    <t>SAR-L</t>
  </si>
  <si>
    <t>nsidc@nsidc.org</t>
  </si>
  <si>
    <t>both</t>
  </si>
  <si>
    <t>ASCII</t>
  </si>
  <si>
    <t>Open Access</t>
  </si>
  <si>
    <t>FTP</t>
  </si>
  <si>
    <t>Available now</t>
  </si>
  <si>
    <t>Feb 24 2014  8:44PM</t>
  </si>
  <si>
    <t>74B972D4-8D2A-4BBD-8D0D-A1138F89436F</t>
  </si>
  <si>
    <t>ICE-SHEET ELEVATION CHANGES</t>
  </si>
  <si>
    <t>ICE SHEETS</t>
  </si>
  <si>
    <t>yes</t>
  </si>
  <si>
    <t xml:space="preserve"> RADARSAT-2</t>
  </si>
  <si>
    <t xml:space="preserve"> SAR (RADARSAT)</t>
  </si>
  <si>
    <t xml:space="preserve"> ERS-1</t>
  </si>
  <si>
    <t xml:space="preserve"> ERS-2</t>
  </si>
  <si>
    <t xml:space="preserve"> ALOS.</t>
  </si>
  <si>
    <t>MEaSUREs InSAR-Based Ice Velocity Maps of Central Antarctica: 1997 and 2009 (NSIDC-0525)</t>
  </si>
  <si>
    <t>CDR_ECV12_5</t>
  </si>
  <si>
    <t>ENVISAT</t>
  </si>
  <si>
    <t>ASAR (envisat)</t>
  </si>
  <si>
    <t>ENVISAT; RADARSAT-1; RADARSAT-2; ERS-1; ERS-2; ALOS.   ASAR (envisat); L-band SAR (alos); SAR (ERS and RADARSAT)</t>
  </si>
  <si>
    <t>annual (for regional maps)</t>
  </si>
  <si>
    <t>ASAR</t>
  </si>
  <si>
    <t>netcdf</t>
  </si>
  <si>
    <t>43E98B68-21AA-4A52-A48B-02DD6F71278C</t>
  </si>
  <si>
    <t>ICE VELOCITY</t>
  </si>
  <si>
    <t xml:space="preserve"> RADARSAT-1</t>
  </si>
  <si>
    <t xml:space="preserve"> SAR-L</t>
  </si>
  <si>
    <t xml:space="preserve"> ALOS</t>
  </si>
  <si>
    <t>MEaSUREs Greenland Ice Sheet Velocity Map from InSAR Data (NSIDC-0478)</t>
  </si>
  <si>
    <t>Change</t>
  </si>
  <si>
    <t>CDR_ECV20_1</t>
  </si>
  <si>
    <t>SAR(RADARSAT-2)</t>
  </si>
  <si>
    <t>AVNIR-2</t>
  </si>
  <si>
    <t>AVNIR</t>
  </si>
  <si>
    <t>PRISM</t>
  </si>
  <si>
    <t>ALOS, RADARSAT-1.     SAR(RADARSAT-2), AVNIR-2,AVNIR, PRISM.</t>
  </si>
  <si>
    <t>lat/long coordinates</t>
  </si>
  <si>
    <t>0.5km</t>
  </si>
  <si>
    <t>2000-2001,2005-2006-2007,2007-2008,2008-2009</t>
  </si>
  <si>
    <t>Accurate to -5m/yr</t>
  </si>
  <si>
    <t>Number field</t>
  </si>
  <si>
    <t>nsidc@nsidc.org, ian@apl.washington.edu</t>
  </si>
  <si>
    <t>GeoTIFF</t>
  </si>
  <si>
    <t>Data currently available</t>
  </si>
  <si>
    <t>BC35C73C-A577-4E53-8BB4-9659EC463AE0</t>
  </si>
  <si>
    <t>MEaSUREs Greenland Ice Velocity: Selected Glacier Site Velocity Maps from InSAR (NSIDC-0481)</t>
  </si>
  <si>
    <t>Climate Change</t>
  </si>
  <si>
    <t>CDR_ECV20_2</t>
  </si>
  <si>
    <t>Jan 2009-Dec 2010</t>
  </si>
  <si>
    <t>-5m/yr</t>
  </si>
  <si>
    <t>Date Currently Available</t>
  </si>
  <si>
    <t>94E84298-2860-4633-A041-BAC14F2A6E34</t>
  </si>
  <si>
    <t>Future</t>
  </si>
  <si>
    <t>Rene Forsberg
DTU-Space Denmark</t>
  </si>
  <si>
    <t>rf@space.dtu.dk</t>
  </si>
  <si>
    <t>New</t>
  </si>
  <si>
    <t>ESA</t>
  </si>
  <si>
    <t>Climate Modelling
Monitoring Ice Changes</t>
  </si>
  <si>
    <t>CDR_ECV33_1</t>
  </si>
  <si>
    <t>Others (TBD)</t>
  </si>
  <si>
    <t>ICE SHEET TOPOGRAPHY</t>
  </si>
  <si>
    <t>Envisat</t>
  </si>
  <si>
    <t>RA-2</t>
  </si>
  <si>
    <t>ERS</t>
  </si>
  <si>
    <t>CryoSat</t>
  </si>
  <si>
    <t>Sentinel-3</t>
  </si>
  <si>
    <t>Envisat|RA-2Will use multiple satellites: ERS, Envisat, CryoSat, Sentinel-3</t>
  </si>
  <si>
    <t>4/yr</t>
  </si>
  <si>
    <t>0.002-0.005</t>
  </si>
  <si>
    <t>BAEC62F2-3AED-4247-BACF-857AAD5513EF</t>
  </si>
  <si>
    <t>Rene Forsberg</t>
  </si>
  <si>
    <t>ESA IceSheet (Greenland)ECV</t>
  </si>
  <si>
    <t>Ice Sheet Modelling And Monitoring</t>
  </si>
  <si>
    <t>CDR_ECV33_2</t>
  </si>
  <si>
    <t>m/s</t>
  </si>
  <si>
    <t>Sentinel-1</t>
  </si>
  <si>
    <t>PALSAR</t>
  </si>
  <si>
    <t>Envisat|ASARERS, Envisat, Sentinel-1, PALSAR</t>
  </si>
  <si>
    <t>365 (1/yr)</t>
  </si>
  <si>
    <t>10-30 m/yr</t>
  </si>
  <si>
    <t>2 m/yr</t>
  </si>
  <si>
    <t>6E3F8022-1308-4DF7-95BE-2DD6E2BAA0AC</t>
  </si>
  <si>
    <t>Ice 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</si>
</sst>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mm/yyyy"/>
  </numFmts>
  <fonts count="4" x14ac:knownFonts="1"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2" borderId="1" xfId="0" applyFill="1" applyBorder="1"/>
    <xf numFmtId="164" fontId="0" fillId="2" borderId="1" xfId="0" applyNumberFormat="1" applyFill="1" applyBorder="1" applyAlignment="1">
      <alignment wrapText="1"/>
    </xf>
    <xf numFmtId="165" fontId="0" fillId="0" borderId="1" xfId="0" applyNumberFormat="1" applyFill="1" applyBorder="1"/>
    <xf numFmtId="164" fontId="0" fillId="2" borderId="1" xfId="0" applyNumberFormat="1" applyFill="1" applyBorder="1"/>
    <xf numFmtId="11" fontId="0" fillId="0" borderId="1" xfId="0" applyNumberFormat="1" applyBorder="1"/>
    <xf numFmtId="0" fontId="0" fillId="0" borderId="1" xfId="0" applyBorder="1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U10"/>
  <sheetViews>
    <sheetView tabSelected="1" topLeftCell="DD1" workbookViewId="0">
      <selection activeCell="DU9" sqref="DU9"/>
    </sheetView>
  </sheetViews>
  <sheetFormatPr baseColWidth="10" defaultRowHeight="15" x14ac:dyDescent="0"/>
  <cols>
    <col min="1" max="1" width="10.1640625" customWidth="1"/>
    <col min="2" max="2" width="11" customWidth="1"/>
    <col min="3" max="3" width="9.6640625" customWidth="1"/>
    <col min="4" max="4" width="11" customWidth="1"/>
    <col min="6" max="14" width="0" hidden="1" customWidth="1"/>
    <col min="16" max="25" width="0" hidden="1" customWidth="1"/>
    <col min="28" max="28" width="10.83203125" hidden="1" customWidth="1"/>
    <col min="29" max="30" width="10.83203125" customWidth="1"/>
    <col min="31" max="83" width="10.83203125" hidden="1" customWidth="1"/>
    <col min="84" max="84" width="10.83203125" customWidth="1"/>
    <col min="85" max="102" width="10.83203125" hidden="1" customWidth="1"/>
    <col min="104" max="115" width="10.83203125" customWidth="1"/>
  </cols>
  <sheetData>
    <row r="1" spans="1:125" ht="16" customHeight="1">
      <c r="A1" t="s">
        <v>0</v>
      </c>
      <c r="B1" t="s">
        <v>1</v>
      </c>
      <c r="C1" t="s">
        <v>2</v>
      </c>
      <c r="D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/>
      <c r="CU1" s="2"/>
      <c r="CV1" s="2"/>
      <c r="CW1" s="2"/>
      <c r="CX1" s="2"/>
      <c r="CY1" s="3" t="s">
        <v>97</v>
      </c>
      <c r="CZ1" s="3" t="s">
        <v>98</v>
      </c>
      <c r="DA1" s="3" t="s">
        <v>99</v>
      </c>
      <c r="DB1" s="3" t="s">
        <v>100</v>
      </c>
      <c r="DC1" s="3" t="s">
        <v>101</v>
      </c>
      <c r="DD1" s="3" t="s">
        <v>102</v>
      </c>
      <c r="DE1" s="3" t="s">
        <v>103</v>
      </c>
      <c r="DF1" s="3" t="s">
        <v>104</v>
      </c>
      <c r="DG1" s="3" t="s">
        <v>105</v>
      </c>
      <c r="DH1" s="3" t="s">
        <v>106</v>
      </c>
      <c r="DI1" s="3" t="s">
        <v>107</v>
      </c>
      <c r="DJ1" s="3" t="s">
        <v>108</v>
      </c>
      <c r="DK1" s="3" t="s">
        <v>109</v>
      </c>
      <c r="DL1" s="3" t="s">
        <v>110</v>
      </c>
      <c r="DM1" s="2" t="s">
        <v>52</v>
      </c>
      <c r="DN1" s="2" t="s">
        <v>53</v>
      </c>
      <c r="DO1" s="2" t="s">
        <v>54</v>
      </c>
      <c r="DP1" s="2" t="s">
        <v>55</v>
      </c>
      <c r="DQ1" s="2" t="s">
        <v>56</v>
      </c>
      <c r="DR1" s="4" t="s">
        <v>111</v>
      </c>
      <c r="DS1" s="2" t="s">
        <v>112</v>
      </c>
      <c r="DT1" s="2" t="s">
        <v>113</v>
      </c>
      <c r="DU1" s="3" t="s">
        <v>114</v>
      </c>
    </row>
    <row r="2" spans="1:125">
      <c r="A2" t="s">
        <v>115</v>
      </c>
      <c r="B2" t="s">
        <v>116</v>
      </c>
      <c r="C2" t="s">
        <v>117</v>
      </c>
      <c r="D2" t="s">
        <v>118</v>
      </c>
      <c r="E2" s="2" t="s">
        <v>119</v>
      </c>
      <c r="F2" s="2"/>
      <c r="G2" s="2"/>
      <c r="H2" s="2" t="s">
        <v>120</v>
      </c>
      <c r="I2" s="2"/>
      <c r="J2" s="2"/>
      <c r="K2" s="2" t="s">
        <v>120</v>
      </c>
      <c r="L2" s="2" t="s">
        <v>120</v>
      </c>
      <c r="M2" s="2"/>
      <c r="N2" s="2" t="s">
        <v>121</v>
      </c>
      <c r="O2" s="2" t="s">
        <v>122</v>
      </c>
      <c r="P2" s="2" t="s">
        <v>123</v>
      </c>
      <c r="Q2" s="2" t="s">
        <v>119</v>
      </c>
      <c r="R2" s="2" t="s">
        <v>119</v>
      </c>
      <c r="S2" s="2" t="s">
        <v>119</v>
      </c>
      <c r="T2" s="2" t="s">
        <v>119</v>
      </c>
      <c r="U2" s="2" t="s">
        <v>119</v>
      </c>
      <c r="V2" s="2" t="s">
        <v>119</v>
      </c>
      <c r="W2" s="2" t="s">
        <v>119</v>
      </c>
      <c r="X2" s="2" t="s">
        <v>119</v>
      </c>
      <c r="Y2" s="2" t="s">
        <v>119</v>
      </c>
      <c r="Z2" s="5">
        <v>33604</v>
      </c>
      <c r="AA2" s="5">
        <v>39814</v>
      </c>
      <c r="AB2" s="2"/>
      <c r="AC2" s="2" t="s">
        <v>124</v>
      </c>
      <c r="AD2" s="2" t="s">
        <v>125</v>
      </c>
      <c r="AE2" s="2" t="s">
        <v>126</v>
      </c>
      <c r="AF2" s="2" t="s">
        <v>127</v>
      </c>
      <c r="AG2" s="2"/>
      <c r="AH2" s="2" t="s">
        <v>128</v>
      </c>
      <c r="AI2" s="2" t="s">
        <v>129</v>
      </c>
      <c r="AJ2" s="2" t="s">
        <v>127</v>
      </c>
      <c r="AK2" s="2"/>
      <c r="AL2" s="2" t="s">
        <v>130</v>
      </c>
      <c r="AM2" s="2" t="s">
        <v>127</v>
      </c>
      <c r="AN2" s="2"/>
      <c r="AO2" s="2" t="s">
        <v>131</v>
      </c>
      <c r="AP2" s="2" t="s">
        <v>127</v>
      </c>
      <c r="AQ2" s="2"/>
      <c r="AR2" s="2" t="s">
        <v>132</v>
      </c>
      <c r="AS2" s="2" t="s">
        <v>133</v>
      </c>
      <c r="AT2" s="2"/>
      <c r="AU2" s="2"/>
      <c r="AV2" s="2"/>
      <c r="AW2" s="2"/>
      <c r="AX2" s="2"/>
      <c r="AY2" s="2" t="s">
        <v>134</v>
      </c>
      <c r="AZ2" s="2" t="s">
        <v>135</v>
      </c>
      <c r="BA2" s="2" t="s">
        <v>136</v>
      </c>
      <c r="BB2" s="2" t="s">
        <v>137</v>
      </c>
      <c r="BC2" s="2" t="s">
        <v>138</v>
      </c>
      <c r="BD2" s="2" t="s">
        <v>139</v>
      </c>
      <c r="BE2" s="2" t="s">
        <v>137</v>
      </c>
      <c r="BF2" s="2"/>
      <c r="BG2" s="2"/>
      <c r="BH2" s="2"/>
      <c r="BI2" s="2" t="s">
        <v>120</v>
      </c>
      <c r="BJ2" s="2"/>
      <c r="BK2" s="2" t="s">
        <v>126</v>
      </c>
      <c r="BL2" s="2" t="s">
        <v>140</v>
      </c>
      <c r="BM2" s="2"/>
      <c r="BN2" s="2" t="s">
        <v>120</v>
      </c>
      <c r="BO2" s="2" t="s">
        <v>120</v>
      </c>
      <c r="BP2" s="2"/>
      <c r="BQ2" s="2"/>
      <c r="BR2" s="2"/>
      <c r="BS2" s="2" t="s">
        <v>141</v>
      </c>
      <c r="BT2" s="2" t="s">
        <v>142</v>
      </c>
      <c r="BU2" s="2" t="s">
        <v>143</v>
      </c>
      <c r="BV2" s="2" t="s">
        <v>144</v>
      </c>
      <c r="BW2" s="2" t="s">
        <v>145</v>
      </c>
      <c r="BX2" s="2"/>
      <c r="BY2" s="2"/>
      <c r="BZ2" s="2" t="s">
        <v>146</v>
      </c>
      <c r="CA2" s="2">
        <v>1459</v>
      </c>
      <c r="CB2" s="2" t="s">
        <v>147</v>
      </c>
      <c r="CC2" s="2" t="s">
        <v>148</v>
      </c>
      <c r="CD2" s="2"/>
      <c r="CE2" s="2"/>
      <c r="CF2" s="2" t="s">
        <v>149</v>
      </c>
      <c r="CG2" s="2" t="s">
        <v>150</v>
      </c>
      <c r="CH2" s="2"/>
      <c r="CI2" s="2" t="s">
        <v>151</v>
      </c>
      <c r="CJ2" s="2" t="s">
        <v>152</v>
      </c>
      <c r="CK2" s="2" t="s">
        <v>153</v>
      </c>
      <c r="CL2" s="2" t="s">
        <v>154</v>
      </c>
      <c r="CM2" s="2"/>
      <c r="CN2" s="2" t="s">
        <v>155</v>
      </c>
      <c r="CO2" s="2"/>
      <c r="CP2" s="2" t="s">
        <v>156</v>
      </c>
      <c r="CQ2" s="2"/>
      <c r="CR2" s="2"/>
      <c r="CS2" s="2"/>
      <c r="CT2" s="2"/>
      <c r="CU2" s="2"/>
      <c r="CV2" s="2"/>
      <c r="CW2" s="2"/>
      <c r="CX2" s="2"/>
      <c r="CY2" s="3">
        <f t="shared" ref="CY2:CY7" si="0">YEARFRAC(Z2,AA2)</f>
        <v>17</v>
      </c>
      <c r="CZ2" s="3">
        <f t="shared" ref="CZ2:CZ7" si="1">(COUNTIF(S2,"*")+COUNTIF(T2,"*")+COUNTIF(AE2,"*")+COUNTIF(BG2,"*"))/4</f>
        <v>0.75</v>
      </c>
      <c r="DA2" s="3">
        <f t="shared" ref="DA2:DA7" si="2">(COUNTIF(Q2,"*")+COUNTIF(I2,"*")+COUNTIF(BR2,"y*"))/3</f>
        <v>0.33333333333333331</v>
      </c>
      <c r="DB2" s="3">
        <f t="shared" ref="DB2:DB7" si="3">(COUNTIF(U2,"*")+COUNTA(BA2)+COUNTA(BB2)+COUNTA(BC2)+COUNTA(BD2)+COUNTA(BE2)+COUNTIF(BN2,"y*"))/7</f>
        <v>0.8571428571428571</v>
      </c>
      <c r="DC2" s="3">
        <f t="shared" ref="DC2:DC7" si="4">(COUNTIF(V2,"*")+COUNTIF(BH2,"*"))/2</f>
        <v>0.5</v>
      </c>
      <c r="DD2" s="3">
        <f t="shared" ref="DD2:DD7" si="5">(COUNTIF(V2,"*")+COUNTIF(BF2,"*"))/2</f>
        <v>0.5</v>
      </c>
      <c r="DE2" s="3">
        <f t="shared" ref="DE2:DE7" si="6">COUNTIF(AZ2,"*")</f>
        <v>1</v>
      </c>
      <c r="DF2" s="3">
        <f t="shared" ref="DF2:DF7" si="7">COUNTIF(W2,"*")</f>
        <v>1</v>
      </c>
      <c r="DG2" s="3">
        <f t="shared" ref="DG2:DG7" si="8">(COUNTIF(X2,"*")+COUNTIF(BS2,"*")+COUNTIF(BT2,"*")+COUNTIF(BU2,"*")+COUNTIF(BV2,"*")+COUNTIF(BW2,"*")+COUNTIF(BX2,"*")-COUNTIF(BT2,"no*")-COUNTIF(BU2,"no*")-COUNTIF(BV2,"no*"))/7</f>
        <v>0.8571428571428571</v>
      </c>
      <c r="DH2" s="3">
        <f t="shared" ref="DH2:DH7" si="9">COUNTIF(BZ2,"*")+COUNTA(BZ2)</f>
        <v>2</v>
      </c>
      <c r="DI2" s="3">
        <f t="shared" ref="DI2:DI7" si="10">COUNTIF(Y2,"*")</f>
        <v>1</v>
      </c>
      <c r="DJ2" s="3">
        <f t="shared" ref="DJ2:DJ7" si="11">COUNTIF(BR2,"y*")</f>
        <v>0</v>
      </c>
      <c r="DK2" s="3">
        <f t="shared" ref="DK2:DK7" si="12">(COUNTIF(U2,"*")+COUNTIF(W2,"*")+COUNTIF(BO2,"y*"))/3</f>
        <v>0.66666666666666663</v>
      </c>
      <c r="DL2" s="3">
        <f t="shared" ref="DL2:DL7" si="13">SUM(CZ2:DK2)/12</f>
        <v>0.78869047619047616</v>
      </c>
      <c r="DM2" s="2" t="str">
        <f t="shared" ref="DM2:DQ7" si="14">BA2</f>
        <v>900 m</v>
      </c>
      <c r="DN2" s="2" t="str">
        <f t="shared" si="14"/>
        <v>N/A</v>
      </c>
      <c r="DO2" s="2" t="str">
        <f t="shared" si="14"/>
        <v>annual (for regional maps); NOTE: dataset is not continuous over the period covered</v>
      </c>
      <c r="DP2" s="2" t="str">
        <f t="shared" si="14"/>
        <v>17 m/yr</v>
      </c>
      <c r="DQ2" s="2" t="str">
        <f t="shared" si="14"/>
        <v>N/A</v>
      </c>
      <c r="DR2" s="6">
        <v>0.8</v>
      </c>
      <c r="DS2" s="2">
        <f t="shared" ref="DS2:DS7" si="15">COUNTIF(N2,"*")</f>
        <v>1</v>
      </c>
      <c r="DT2" s="2" t="str">
        <f t="shared" ref="DT2:DT7" si="16">N2</f>
        <v>Ice Sheet Dynamics, Ice Sheet Modeling, Ice Sheet Mass Balance, Sea Level Contribution From Antarctica</v>
      </c>
      <c r="DU2" s="3">
        <f>SUM(CY2/30,DL2,DR2,DS2)</f>
        <v>3.1553571428571425</v>
      </c>
    </row>
    <row r="3" spans="1:125">
      <c r="A3" t="s">
        <v>115</v>
      </c>
      <c r="B3" t="s">
        <v>116</v>
      </c>
      <c r="C3" t="s">
        <v>117</v>
      </c>
      <c r="D3" t="s">
        <v>157</v>
      </c>
      <c r="E3" s="2" t="s">
        <v>119</v>
      </c>
      <c r="F3" s="2"/>
      <c r="G3" s="2"/>
      <c r="H3" s="2" t="s">
        <v>120</v>
      </c>
      <c r="I3" s="2"/>
      <c r="J3" s="2"/>
      <c r="K3" s="2" t="s">
        <v>120</v>
      </c>
      <c r="L3" s="2" t="s">
        <v>120</v>
      </c>
      <c r="M3" s="2"/>
      <c r="N3" s="2" t="s">
        <v>121</v>
      </c>
      <c r="O3" s="2" t="s">
        <v>158</v>
      </c>
      <c r="P3" s="2" t="s">
        <v>123</v>
      </c>
      <c r="Q3" s="2" t="s">
        <v>119</v>
      </c>
      <c r="R3" s="2" t="s">
        <v>119</v>
      </c>
      <c r="S3" s="2" t="s">
        <v>119</v>
      </c>
      <c r="T3" s="2" t="s">
        <v>119</v>
      </c>
      <c r="U3" s="2" t="s">
        <v>119</v>
      </c>
      <c r="V3" s="2" t="s">
        <v>119</v>
      </c>
      <c r="W3" s="2" t="s">
        <v>119</v>
      </c>
      <c r="X3" s="2" t="s">
        <v>119</v>
      </c>
      <c r="Y3" s="2" t="s">
        <v>119</v>
      </c>
      <c r="Z3" s="5">
        <v>35065</v>
      </c>
      <c r="AA3" s="5">
        <v>40544</v>
      </c>
      <c r="AB3" s="2"/>
      <c r="AC3" s="2" t="s">
        <v>124</v>
      </c>
      <c r="AD3" s="2" t="s">
        <v>125</v>
      </c>
      <c r="AE3" s="2" t="s">
        <v>159</v>
      </c>
      <c r="AF3" s="2" t="s">
        <v>160</v>
      </c>
      <c r="AG3" s="2"/>
      <c r="AH3" s="2" t="s">
        <v>128</v>
      </c>
      <c r="AI3" s="2" t="s">
        <v>126</v>
      </c>
      <c r="AJ3" s="2" t="s">
        <v>127</v>
      </c>
      <c r="AK3" s="2"/>
      <c r="AL3" s="2" t="s">
        <v>129</v>
      </c>
      <c r="AM3" s="2" t="s">
        <v>127</v>
      </c>
      <c r="AN3" s="2"/>
      <c r="AO3" s="2" t="s">
        <v>130</v>
      </c>
      <c r="AP3" s="2" t="s">
        <v>127</v>
      </c>
      <c r="AQ3" s="2"/>
      <c r="AR3" s="2" t="s">
        <v>131</v>
      </c>
      <c r="AS3" s="2" t="s">
        <v>127</v>
      </c>
      <c r="AT3" s="2"/>
      <c r="AU3" s="2" t="s">
        <v>132</v>
      </c>
      <c r="AV3" s="2" t="s">
        <v>133</v>
      </c>
      <c r="AW3" s="2"/>
      <c r="AX3" s="2"/>
      <c r="AY3" s="2" t="s">
        <v>161</v>
      </c>
      <c r="AZ3" s="2" t="s">
        <v>135</v>
      </c>
      <c r="BA3" s="2" t="s">
        <v>136</v>
      </c>
      <c r="BB3" s="2" t="s">
        <v>137</v>
      </c>
      <c r="BC3" s="2" t="s">
        <v>162</v>
      </c>
      <c r="BD3" s="2" t="s">
        <v>139</v>
      </c>
      <c r="BE3" s="2" t="s">
        <v>137</v>
      </c>
      <c r="BF3" s="2"/>
      <c r="BG3" s="2"/>
      <c r="BH3" s="2"/>
      <c r="BI3" s="2" t="s">
        <v>120</v>
      </c>
      <c r="BJ3" s="2"/>
      <c r="BK3" s="2" t="s">
        <v>159</v>
      </c>
      <c r="BL3" s="2" t="s">
        <v>163</v>
      </c>
      <c r="BM3" s="2"/>
      <c r="BN3" s="2" t="s">
        <v>120</v>
      </c>
      <c r="BO3" s="2" t="s">
        <v>120</v>
      </c>
      <c r="BP3" s="2"/>
      <c r="BQ3" s="2"/>
      <c r="BR3" s="2"/>
      <c r="BS3" s="2" t="s">
        <v>141</v>
      </c>
      <c r="BT3" s="2" t="s">
        <v>142</v>
      </c>
      <c r="BU3" s="2" t="s">
        <v>164</v>
      </c>
      <c r="BV3" s="2" t="s">
        <v>144</v>
      </c>
      <c r="BW3" s="2" t="s">
        <v>145</v>
      </c>
      <c r="BX3" s="2"/>
      <c r="BY3" s="2"/>
      <c r="BZ3" s="2" t="s">
        <v>146</v>
      </c>
      <c r="CA3" s="2">
        <v>1460</v>
      </c>
      <c r="CB3" s="2" t="s">
        <v>147</v>
      </c>
      <c r="CC3" s="2" t="s">
        <v>165</v>
      </c>
      <c r="CD3" s="2"/>
      <c r="CE3" s="2"/>
      <c r="CF3" s="2" t="s">
        <v>166</v>
      </c>
      <c r="CG3" s="2" t="s">
        <v>150</v>
      </c>
      <c r="CH3" s="2"/>
      <c r="CI3" s="2" t="s">
        <v>151</v>
      </c>
      <c r="CJ3" s="2" t="s">
        <v>167</v>
      </c>
      <c r="CK3" s="2" t="s">
        <v>168</v>
      </c>
      <c r="CL3" s="2" t="s">
        <v>152</v>
      </c>
      <c r="CM3" s="2" t="s">
        <v>153</v>
      </c>
      <c r="CN3" s="2" t="s">
        <v>154</v>
      </c>
      <c r="CO3" s="2"/>
      <c r="CP3" s="2" t="s">
        <v>155</v>
      </c>
      <c r="CQ3" s="2"/>
      <c r="CR3" s="2" t="s">
        <v>169</v>
      </c>
      <c r="CS3" s="2"/>
      <c r="CT3" s="2"/>
      <c r="CU3" s="2"/>
      <c r="CV3" s="2"/>
      <c r="CW3" s="2"/>
      <c r="CX3" s="2"/>
      <c r="CY3" s="3">
        <f t="shared" si="0"/>
        <v>15</v>
      </c>
      <c r="CZ3" s="3">
        <f t="shared" si="1"/>
        <v>0.75</v>
      </c>
      <c r="DA3" s="3">
        <f t="shared" si="2"/>
        <v>0.33333333333333331</v>
      </c>
      <c r="DB3" s="3">
        <f t="shared" si="3"/>
        <v>0.8571428571428571</v>
      </c>
      <c r="DC3" s="3">
        <f t="shared" si="4"/>
        <v>0.5</v>
      </c>
      <c r="DD3" s="3">
        <f t="shared" si="5"/>
        <v>0.5</v>
      </c>
      <c r="DE3" s="3">
        <f t="shared" si="6"/>
        <v>1</v>
      </c>
      <c r="DF3" s="3">
        <f t="shared" si="7"/>
        <v>1</v>
      </c>
      <c r="DG3" s="3">
        <f t="shared" si="8"/>
        <v>0.8571428571428571</v>
      </c>
      <c r="DH3" s="3">
        <f t="shared" si="9"/>
        <v>2</v>
      </c>
      <c r="DI3" s="3">
        <f t="shared" si="10"/>
        <v>1</v>
      </c>
      <c r="DJ3" s="3">
        <f t="shared" si="11"/>
        <v>0</v>
      </c>
      <c r="DK3" s="3">
        <f t="shared" si="12"/>
        <v>0.66666666666666663</v>
      </c>
      <c r="DL3" s="3">
        <f t="shared" si="13"/>
        <v>0.78869047619047616</v>
      </c>
      <c r="DM3" s="2" t="str">
        <f t="shared" si="14"/>
        <v>900 m</v>
      </c>
      <c r="DN3" s="2" t="str">
        <f t="shared" si="14"/>
        <v>N/A</v>
      </c>
      <c r="DO3" s="2" t="str">
        <f t="shared" si="14"/>
        <v>annual (for regional maps)</v>
      </c>
      <c r="DP3" s="2" t="str">
        <f t="shared" si="14"/>
        <v>17 m/yr</v>
      </c>
      <c r="DQ3" s="2" t="str">
        <f t="shared" si="14"/>
        <v>N/A</v>
      </c>
      <c r="DR3" s="6">
        <v>0.8</v>
      </c>
      <c r="DS3" s="2">
        <f t="shared" si="15"/>
        <v>1</v>
      </c>
      <c r="DT3" s="2" t="str">
        <f t="shared" si="16"/>
        <v>Ice Sheet Dynamics, Ice Sheet Modeling, Ice Sheet Mass Balance, Sea Level Contribution From Antarctica</v>
      </c>
      <c r="DU3" s="3">
        <f>SUM(CY3/30,DL3,DR3,DS3)</f>
        <v>3.0886904761904761</v>
      </c>
    </row>
    <row r="4" spans="1:125">
      <c r="A4" t="s">
        <v>115</v>
      </c>
      <c r="B4" t="s">
        <v>116</v>
      </c>
      <c r="C4" t="s">
        <v>117</v>
      </c>
      <c r="D4" t="s">
        <v>170</v>
      </c>
      <c r="E4" s="2" t="s">
        <v>119</v>
      </c>
      <c r="F4" s="2"/>
      <c r="G4" s="2"/>
      <c r="H4" s="2" t="s">
        <v>120</v>
      </c>
      <c r="I4" s="2"/>
      <c r="J4" s="2"/>
      <c r="K4" s="2" t="s">
        <v>120</v>
      </c>
      <c r="L4" s="2" t="s">
        <v>120</v>
      </c>
      <c r="M4" s="2"/>
      <c r="N4" s="2" t="s">
        <v>171</v>
      </c>
      <c r="O4" s="2" t="s">
        <v>172</v>
      </c>
      <c r="P4" s="2" t="s">
        <v>123</v>
      </c>
      <c r="Q4" s="2" t="s">
        <v>119</v>
      </c>
      <c r="R4" s="2" t="s">
        <v>119</v>
      </c>
      <c r="S4" s="2" t="s">
        <v>119</v>
      </c>
      <c r="T4" s="2" t="s">
        <v>119</v>
      </c>
      <c r="U4" s="2" t="s">
        <v>119</v>
      </c>
      <c r="V4" s="2" t="s">
        <v>119</v>
      </c>
      <c r="W4" s="2" t="s">
        <v>119</v>
      </c>
      <c r="X4" s="2" t="s">
        <v>119</v>
      </c>
      <c r="Y4" s="2" t="s">
        <v>119</v>
      </c>
      <c r="Z4" s="5">
        <v>36770</v>
      </c>
      <c r="AA4" s="5">
        <v>39873</v>
      </c>
      <c r="AB4" s="2"/>
      <c r="AC4" s="2" t="s">
        <v>124</v>
      </c>
      <c r="AD4" s="2" t="s">
        <v>125</v>
      </c>
      <c r="AE4" s="2" t="s">
        <v>132</v>
      </c>
      <c r="AF4" s="2"/>
      <c r="AG4" s="2"/>
      <c r="AH4" s="2" t="s">
        <v>128</v>
      </c>
      <c r="AI4" s="2" t="s">
        <v>126</v>
      </c>
      <c r="AJ4" s="2"/>
      <c r="AK4" s="2"/>
      <c r="AL4" s="2"/>
      <c r="AM4" s="2" t="s">
        <v>173</v>
      </c>
      <c r="AN4" s="2"/>
      <c r="AO4" s="2"/>
      <c r="AP4" s="2" t="s">
        <v>174</v>
      </c>
      <c r="AQ4" s="2"/>
      <c r="AR4" s="2"/>
      <c r="AS4" s="2" t="s">
        <v>175</v>
      </c>
      <c r="AT4" s="2"/>
      <c r="AU4" s="2"/>
      <c r="AV4" s="2" t="s">
        <v>176</v>
      </c>
      <c r="AW4" s="2"/>
      <c r="AX4" s="2"/>
      <c r="AY4" s="2" t="s">
        <v>177</v>
      </c>
      <c r="AZ4" s="2" t="s">
        <v>178</v>
      </c>
      <c r="BA4" s="2" t="s">
        <v>179</v>
      </c>
      <c r="BB4" s="2" t="s">
        <v>137</v>
      </c>
      <c r="BC4" s="2" t="s">
        <v>180</v>
      </c>
      <c r="BD4" s="2" t="s">
        <v>181</v>
      </c>
      <c r="BE4" s="2" t="s">
        <v>182</v>
      </c>
      <c r="BF4" s="2"/>
      <c r="BG4" s="2"/>
      <c r="BH4" s="2"/>
      <c r="BI4" s="2" t="s">
        <v>120</v>
      </c>
      <c r="BJ4" s="2"/>
      <c r="BK4" s="2"/>
      <c r="BL4" s="2"/>
      <c r="BM4" s="2"/>
      <c r="BN4" s="2" t="s">
        <v>120</v>
      </c>
      <c r="BO4" s="2" t="s">
        <v>151</v>
      </c>
      <c r="BP4" s="2"/>
      <c r="BQ4" s="2"/>
      <c r="BR4" s="2"/>
      <c r="BS4" s="2" t="s">
        <v>183</v>
      </c>
      <c r="BT4" s="2" t="s">
        <v>120</v>
      </c>
      <c r="BU4" s="2" t="s">
        <v>184</v>
      </c>
      <c r="BV4" s="2" t="s">
        <v>144</v>
      </c>
      <c r="BW4" s="2" t="s">
        <v>145</v>
      </c>
      <c r="BX4" s="2"/>
      <c r="BY4" s="2"/>
      <c r="BZ4" s="2" t="s">
        <v>185</v>
      </c>
      <c r="CA4" s="2">
        <v>1483</v>
      </c>
      <c r="CB4" s="2" t="s">
        <v>147</v>
      </c>
      <c r="CC4" s="2" t="s">
        <v>186</v>
      </c>
      <c r="CD4" s="2"/>
      <c r="CE4" s="2"/>
      <c r="CF4" s="2" t="s">
        <v>166</v>
      </c>
      <c r="CG4" s="2" t="s">
        <v>150</v>
      </c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3">
        <f t="shared" si="0"/>
        <v>8.5</v>
      </c>
      <c r="CZ4" s="3">
        <f t="shared" si="1"/>
        <v>0.75</v>
      </c>
      <c r="DA4" s="3">
        <f t="shared" si="2"/>
        <v>0.33333333333333331</v>
      </c>
      <c r="DB4" s="3">
        <f t="shared" si="3"/>
        <v>0.8571428571428571</v>
      </c>
      <c r="DC4" s="3">
        <f t="shared" si="4"/>
        <v>0.5</v>
      </c>
      <c r="DD4" s="3">
        <f t="shared" si="5"/>
        <v>0.5</v>
      </c>
      <c r="DE4" s="3">
        <f t="shared" si="6"/>
        <v>1</v>
      </c>
      <c r="DF4" s="3">
        <f t="shared" si="7"/>
        <v>1</v>
      </c>
      <c r="DG4" s="3">
        <f t="shared" si="8"/>
        <v>0.7142857142857143</v>
      </c>
      <c r="DH4" s="3">
        <f t="shared" si="9"/>
        <v>2</v>
      </c>
      <c r="DI4" s="3">
        <f t="shared" si="10"/>
        <v>1</v>
      </c>
      <c r="DJ4" s="3">
        <f t="shared" si="11"/>
        <v>0</v>
      </c>
      <c r="DK4" s="3">
        <f t="shared" si="12"/>
        <v>1</v>
      </c>
      <c r="DL4" s="3">
        <f t="shared" si="13"/>
        <v>0.80456349206349209</v>
      </c>
      <c r="DM4" s="2" t="str">
        <f t="shared" si="14"/>
        <v>0.5km</v>
      </c>
      <c r="DN4" s="2" t="str">
        <f t="shared" si="14"/>
        <v>N/A</v>
      </c>
      <c r="DO4" s="2" t="str">
        <f t="shared" si="14"/>
        <v>2000-2001,2005-2006-2007,2007-2008,2008-2009</v>
      </c>
      <c r="DP4" s="2" t="str">
        <f t="shared" si="14"/>
        <v>Accurate to -5m/yr</v>
      </c>
      <c r="DQ4" s="2" t="str">
        <f t="shared" si="14"/>
        <v>Number field</v>
      </c>
      <c r="DR4" s="6">
        <v>0.8</v>
      </c>
      <c r="DS4" s="2">
        <f t="shared" si="15"/>
        <v>1</v>
      </c>
      <c r="DT4" s="2" t="str">
        <f t="shared" si="16"/>
        <v>Change</v>
      </c>
      <c r="DU4" s="3">
        <f>SUM(CY4/30,DL4,DR4,DS4)</f>
        <v>2.8878968253968251</v>
      </c>
    </row>
    <row r="5" spans="1:125">
      <c r="A5" t="s">
        <v>115</v>
      </c>
      <c r="B5" t="s">
        <v>116</v>
      </c>
      <c r="C5" t="s">
        <v>117</v>
      </c>
      <c r="D5" t="s">
        <v>187</v>
      </c>
      <c r="E5" s="2" t="s">
        <v>119</v>
      </c>
      <c r="F5" s="2"/>
      <c r="G5" s="2"/>
      <c r="H5" s="2" t="s">
        <v>120</v>
      </c>
      <c r="I5" s="2"/>
      <c r="J5" s="2"/>
      <c r="K5" s="2" t="s">
        <v>120</v>
      </c>
      <c r="L5" s="2" t="s">
        <v>120</v>
      </c>
      <c r="M5" s="2"/>
      <c r="N5" s="2" t="s">
        <v>188</v>
      </c>
      <c r="O5" s="2" t="s">
        <v>189</v>
      </c>
      <c r="P5" s="2" t="s">
        <v>123</v>
      </c>
      <c r="Q5" s="2" t="s">
        <v>119</v>
      </c>
      <c r="R5" s="2" t="s">
        <v>119</v>
      </c>
      <c r="S5" s="2" t="s">
        <v>119</v>
      </c>
      <c r="T5" s="2" t="s">
        <v>119</v>
      </c>
      <c r="U5" s="2" t="s">
        <v>119</v>
      </c>
      <c r="V5" s="2" t="s">
        <v>119</v>
      </c>
      <c r="W5" s="2" t="s">
        <v>119</v>
      </c>
      <c r="X5" s="2" t="s">
        <v>119</v>
      </c>
      <c r="Y5" s="2" t="s">
        <v>119</v>
      </c>
      <c r="Z5" s="5">
        <v>39814</v>
      </c>
      <c r="AA5" s="5">
        <v>40513</v>
      </c>
      <c r="AB5" s="2"/>
      <c r="AC5" s="2" t="s">
        <v>124</v>
      </c>
      <c r="AD5" s="2" t="s">
        <v>125</v>
      </c>
      <c r="AE5" s="2" t="s">
        <v>132</v>
      </c>
      <c r="AF5" s="2"/>
      <c r="AG5" s="2"/>
      <c r="AH5" s="2" t="s">
        <v>128</v>
      </c>
      <c r="AI5" s="2" t="s">
        <v>126</v>
      </c>
      <c r="AJ5" s="2"/>
      <c r="AK5" s="2"/>
      <c r="AL5" s="2"/>
      <c r="AM5" s="2" t="s">
        <v>173</v>
      </c>
      <c r="AN5" s="2"/>
      <c r="AO5" s="2"/>
      <c r="AP5" s="2" t="s">
        <v>174</v>
      </c>
      <c r="AQ5" s="2"/>
      <c r="AR5" s="2"/>
      <c r="AS5" s="2" t="s">
        <v>175</v>
      </c>
      <c r="AT5" s="2"/>
      <c r="AU5" s="2"/>
      <c r="AV5" s="2" t="s">
        <v>176</v>
      </c>
      <c r="AW5" s="2"/>
      <c r="AX5" s="2"/>
      <c r="AY5" s="2" t="s">
        <v>177</v>
      </c>
      <c r="AZ5" s="2" t="s">
        <v>178</v>
      </c>
      <c r="BA5" s="2" t="s">
        <v>179</v>
      </c>
      <c r="BB5" s="2"/>
      <c r="BC5" s="2" t="s">
        <v>190</v>
      </c>
      <c r="BD5" s="2" t="s">
        <v>191</v>
      </c>
      <c r="BE5" s="2"/>
      <c r="BF5" s="2"/>
      <c r="BG5" s="2"/>
      <c r="BH5" s="2"/>
      <c r="BI5" s="2" t="s">
        <v>120</v>
      </c>
      <c r="BJ5" s="2"/>
      <c r="BK5" s="2"/>
      <c r="BL5" s="2"/>
      <c r="BM5" s="2"/>
      <c r="BN5" s="2" t="s">
        <v>120</v>
      </c>
      <c r="BO5" s="2" t="s">
        <v>151</v>
      </c>
      <c r="BP5" s="2"/>
      <c r="BQ5" s="2"/>
      <c r="BR5" s="2"/>
      <c r="BS5" s="2" t="s">
        <v>183</v>
      </c>
      <c r="BT5" s="2" t="s">
        <v>120</v>
      </c>
      <c r="BU5" s="2" t="s">
        <v>184</v>
      </c>
      <c r="BV5" s="2" t="s">
        <v>144</v>
      </c>
      <c r="BW5" s="2" t="s">
        <v>145</v>
      </c>
      <c r="BX5" s="2"/>
      <c r="BY5" s="2"/>
      <c r="BZ5" s="2" t="s">
        <v>192</v>
      </c>
      <c r="CA5" s="2">
        <v>1484</v>
      </c>
      <c r="CB5" s="2" t="s">
        <v>147</v>
      </c>
      <c r="CC5" s="7" t="s">
        <v>193</v>
      </c>
      <c r="CD5" s="2"/>
      <c r="CE5" s="2"/>
      <c r="CF5" s="2" t="s">
        <v>166</v>
      </c>
      <c r="CG5" s="2" t="s">
        <v>150</v>
      </c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3">
        <f t="shared" si="0"/>
        <v>1.9166666666666667</v>
      </c>
      <c r="CZ5" s="3">
        <f t="shared" si="1"/>
        <v>0.75</v>
      </c>
      <c r="DA5" s="3">
        <f t="shared" si="2"/>
        <v>0.33333333333333331</v>
      </c>
      <c r="DB5" s="3">
        <f t="shared" si="3"/>
        <v>0.5714285714285714</v>
      </c>
      <c r="DC5" s="3">
        <f t="shared" si="4"/>
        <v>0.5</v>
      </c>
      <c r="DD5" s="3">
        <f t="shared" si="5"/>
        <v>0.5</v>
      </c>
      <c r="DE5" s="3">
        <f t="shared" si="6"/>
        <v>1</v>
      </c>
      <c r="DF5" s="3">
        <f t="shared" si="7"/>
        <v>1</v>
      </c>
      <c r="DG5" s="3">
        <f t="shared" si="8"/>
        <v>0.7142857142857143</v>
      </c>
      <c r="DH5" s="3">
        <f t="shared" si="9"/>
        <v>2</v>
      </c>
      <c r="DI5" s="3">
        <f t="shared" si="10"/>
        <v>1</v>
      </c>
      <c r="DJ5" s="3">
        <f t="shared" si="11"/>
        <v>0</v>
      </c>
      <c r="DK5" s="3">
        <f t="shared" si="12"/>
        <v>1</v>
      </c>
      <c r="DL5" s="3">
        <f t="shared" si="13"/>
        <v>0.78075396825396837</v>
      </c>
      <c r="DM5" s="2" t="str">
        <f t="shared" si="14"/>
        <v>0.5km</v>
      </c>
      <c r="DN5" s="2">
        <f t="shared" si="14"/>
        <v>0</v>
      </c>
      <c r="DO5" s="2" t="str">
        <f t="shared" si="14"/>
        <v>Jan 2009-Dec 2010</v>
      </c>
      <c r="DP5" s="2" t="str">
        <f t="shared" si="14"/>
        <v>-5m/yr</v>
      </c>
      <c r="DQ5" s="2">
        <f t="shared" si="14"/>
        <v>0</v>
      </c>
      <c r="DR5" s="6">
        <v>0.6</v>
      </c>
      <c r="DS5" s="2">
        <f t="shared" si="15"/>
        <v>1</v>
      </c>
      <c r="DT5" s="2" t="str">
        <f t="shared" si="16"/>
        <v>Climate Change</v>
      </c>
      <c r="DU5" s="3">
        <f>SUM(CY5/30,DL5,DR5,DS5)</f>
        <v>2.4446428571428571</v>
      </c>
    </row>
    <row r="6" spans="1:125" ht="60">
      <c r="A6" t="s">
        <v>194</v>
      </c>
      <c r="B6" s="1" t="s">
        <v>195</v>
      </c>
      <c r="C6" t="s">
        <v>196</v>
      </c>
      <c r="D6" t="s">
        <v>197</v>
      </c>
      <c r="E6" s="2" t="s">
        <v>198</v>
      </c>
      <c r="F6" s="2"/>
      <c r="G6" s="2"/>
      <c r="H6" s="2" t="s">
        <v>120</v>
      </c>
      <c r="I6" s="2"/>
      <c r="J6" s="2"/>
      <c r="K6" s="2" t="s">
        <v>120</v>
      </c>
      <c r="L6" s="2" t="s">
        <v>120</v>
      </c>
      <c r="M6" s="2"/>
      <c r="N6" s="8" t="s">
        <v>199</v>
      </c>
      <c r="O6" s="2" t="s">
        <v>200</v>
      </c>
      <c r="P6" s="2" t="s">
        <v>198</v>
      </c>
      <c r="Q6" s="2" t="s">
        <v>198</v>
      </c>
      <c r="R6" s="2" t="s">
        <v>198</v>
      </c>
      <c r="S6" s="2" t="s">
        <v>201</v>
      </c>
      <c r="T6" s="2" t="s">
        <v>198</v>
      </c>
      <c r="U6" s="2" t="s">
        <v>198</v>
      </c>
      <c r="V6" s="2" t="s">
        <v>198</v>
      </c>
      <c r="W6" s="2" t="s">
        <v>198</v>
      </c>
      <c r="X6" s="2" t="s">
        <v>198</v>
      </c>
      <c r="Y6" s="2" t="s">
        <v>198</v>
      </c>
      <c r="Z6" s="5">
        <v>33604</v>
      </c>
      <c r="AA6" s="5">
        <v>41974</v>
      </c>
      <c r="AB6" s="2"/>
      <c r="AC6" s="2" t="s">
        <v>202</v>
      </c>
      <c r="AD6" s="2" t="s">
        <v>125</v>
      </c>
      <c r="AE6" s="2" t="s">
        <v>203</v>
      </c>
      <c r="AF6" s="2" t="s">
        <v>204</v>
      </c>
      <c r="AG6" s="2"/>
      <c r="AH6" s="2" t="s">
        <v>128</v>
      </c>
      <c r="AI6" s="2" t="s">
        <v>205</v>
      </c>
      <c r="AJ6" s="2"/>
      <c r="AK6" s="2"/>
      <c r="AL6" s="2" t="s">
        <v>206</v>
      </c>
      <c r="AM6" s="2"/>
      <c r="AN6" s="2"/>
      <c r="AO6" s="2" t="s">
        <v>207</v>
      </c>
      <c r="AP6" s="2"/>
      <c r="AQ6" s="2"/>
      <c r="AR6" s="2"/>
      <c r="AS6" s="2"/>
      <c r="AT6" s="2"/>
      <c r="AU6" s="2"/>
      <c r="AV6" s="2"/>
      <c r="AW6" s="2"/>
      <c r="AX6" s="2"/>
      <c r="AY6" s="2" t="s">
        <v>208</v>
      </c>
      <c r="AZ6" s="2" t="s">
        <v>135</v>
      </c>
      <c r="BA6" s="2">
        <v>5</v>
      </c>
      <c r="BB6" s="2">
        <v>1E-3</v>
      </c>
      <c r="BC6" s="2" t="s">
        <v>209</v>
      </c>
      <c r="BD6" s="2" t="s">
        <v>210</v>
      </c>
      <c r="BE6" s="2">
        <v>1E-3</v>
      </c>
      <c r="BF6" s="2"/>
      <c r="BG6" s="2"/>
      <c r="BH6" s="2"/>
      <c r="BI6" s="2" t="s">
        <v>120</v>
      </c>
      <c r="BJ6" s="2"/>
      <c r="BK6" s="2"/>
      <c r="BL6" s="2"/>
      <c r="BM6" s="2"/>
      <c r="BN6" s="2" t="s">
        <v>120</v>
      </c>
      <c r="BO6" s="2" t="s">
        <v>120</v>
      </c>
      <c r="BP6" s="2"/>
      <c r="BQ6" s="2"/>
      <c r="BR6" s="2"/>
      <c r="BS6" s="2"/>
      <c r="BT6" s="2" t="s">
        <v>142</v>
      </c>
      <c r="BU6" s="2" t="s">
        <v>125</v>
      </c>
      <c r="BV6" s="2" t="s">
        <v>144</v>
      </c>
      <c r="BW6" s="2"/>
      <c r="BX6" s="2"/>
      <c r="BY6" s="2"/>
      <c r="BZ6" s="2"/>
      <c r="CA6" s="2">
        <v>1521</v>
      </c>
      <c r="CB6" s="2" t="s">
        <v>147</v>
      </c>
      <c r="CC6" s="2" t="s">
        <v>211</v>
      </c>
      <c r="CD6" s="2"/>
      <c r="CE6" s="2"/>
      <c r="CF6" s="2" t="s">
        <v>149</v>
      </c>
      <c r="CG6" s="2" t="s">
        <v>150</v>
      </c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3">
        <f t="shared" si="0"/>
        <v>22.916666666666668</v>
      </c>
      <c r="CZ6" s="3">
        <f t="shared" si="1"/>
        <v>0.75</v>
      </c>
      <c r="DA6" s="3">
        <f t="shared" si="2"/>
        <v>0.33333333333333331</v>
      </c>
      <c r="DB6" s="3">
        <f t="shared" si="3"/>
        <v>0.8571428571428571</v>
      </c>
      <c r="DC6" s="3">
        <f t="shared" si="4"/>
        <v>0.5</v>
      </c>
      <c r="DD6" s="3">
        <f t="shared" si="5"/>
        <v>0.5</v>
      </c>
      <c r="DE6" s="3">
        <f t="shared" si="6"/>
        <v>1</v>
      </c>
      <c r="DF6" s="3">
        <f t="shared" si="7"/>
        <v>1</v>
      </c>
      <c r="DG6" s="3">
        <f t="shared" si="8"/>
        <v>0.42857142857142855</v>
      </c>
      <c r="DH6" s="3">
        <f t="shared" si="9"/>
        <v>0</v>
      </c>
      <c r="DI6" s="3">
        <f t="shared" si="10"/>
        <v>1</v>
      </c>
      <c r="DJ6" s="3">
        <f t="shared" si="11"/>
        <v>0</v>
      </c>
      <c r="DK6" s="3">
        <f t="shared" si="12"/>
        <v>0.66666666666666663</v>
      </c>
      <c r="DL6" s="3">
        <f t="shared" si="13"/>
        <v>0.58630952380952384</v>
      </c>
      <c r="DM6" s="2">
        <f t="shared" si="14"/>
        <v>5</v>
      </c>
      <c r="DN6" s="2">
        <f t="shared" si="14"/>
        <v>1E-3</v>
      </c>
      <c r="DO6" s="2" t="str">
        <f t="shared" si="14"/>
        <v>4/yr</v>
      </c>
      <c r="DP6" s="2" t="str">
        <f t="shared" si="14"/>
        <v>0.002-0.005</v>
      </c>
      <c r="DQ6" s="2">
        <f t="shared" si="14"/>
        <v>1E-3</v>
      </c>
      <c r="DR6" s="6">
        <v>1</v>
      </c>
      <c r="DS6" s="2">
        <f t="shared" si="15"/>
        <v>1</v>
      </c>
      <c r="DT6" s="2" t="str">
        <f t="shared" si="16"/>
        <v>Climate Modelling_x000D_Monitoring Ice Changes</v>
      </c>
      <c r="DU6" s="3">
        <f>SUM(CY6/30,DL6,DR6,DS6)</f>
        <v>3.350198412698413</v>
      </c>
    </row>
    <row r="7" spans="1:125">
      <c r="A7" t="s">
        <v>115</v>
      </c>
      <c r="B7" t="s">
        <v>212</v>
      </c>
      <c r="C7" t="s">
        <v>196</v>
      </c>
      <c r="D7" t="s">
        <v>213</v>
      </c>
      <c r="E7" s="2" t="s">
        <v>198</v>
      </c>
      <c r="F7" s="2"/>
      <c r="G7" s="2"/>
      <c r="H7" s="2" t="s">
        <v>120</v>
      </c>
      <c r="I7" s="2"/>
      <c r="J7" s="2"/>
      <c r="K7" s="2" t="s">
        <v>120</v>
      </c>
      <c r="L7" s="2" t="s">
        <v>120</v>
      </c>
      <c r="M7" s="2"/>
      <c r="N7" s="2" t="s">
        <v>214</v>
      </c>
      <c r="O7" s="2" t="s">
        <v>215</v>
      </c>
      <c r="P7" s="2" t="s">
        <v>198</v>
      </c>
      <c r="Q7" s="2" t="s">
        <v>201</v>
      </c>
      <c r="R7" s="2" t="s">
        <v>201</v>
      </c>
      <c r="S7" s="2" t="s">
        <v>201</v>
      </c>
      <c r="T7" s="2" t="s">
        <v>198</v>
      </c>
      <c r="U7" s="2" t="s">
        <v>198</v>
      </c>
      <c r="V7" s="2" t="s">
        <v>198</v>
      </c>
      <c r="W7" s="2" t="s">
        <v>198</v>
      </c>
      <c r="X7" s="2" t="s">
        <v>198</v>
      </c>
      <c r="Y7" s="2" t="s">
        <v>198</v>
      </c>
      <c r="Z7" s="5">
        <v>33329</v>
      </c>
      <c r="AA7" s="5">
        <v>41974</v>
      </c>
      <c r="AB7" s="2"/>
      <c r="AC7" s="2" t="s">
        <v>124</v>
      </c>
      <c r="AD7" s="2" t="s">
        <v>216</v>
      </c>
      <c r="AE7" s="2" t="s">
        <v>203</v>
      </c>
      <c r="AF7" s="2" t="s">
        <v>163</v>
      </c>
      <c r="AG7" s="2"/>
      <c r="AH7" s="2" t="s">
        <v>128</v>
      </c>
      <c r="AI7" s="2" t="s">
        <v>205</v>
      </c>
      <c r="AJ7" s="2"/>
      <c r="AK7" s="2"/>
      <c r="AL7" s="2" t="s">
        <v>217</v>
      </c>
      <c r="AM7" s="2" t="s">
        <v>218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 t="s">
        <v>219</v>
      </c>
      <c r="AZ7" s="2" t="s">
        <v>135</v>
      </c>
      <c r="BA7" s="2">
        <v>0.5</v>
      </c>
      <c r="BB7" s="2" t="s">
        <v>137</v>
      </c>
      <c r="BC7" s="2" t="s">
        <v>220</v>
      </c>
      <c r="BD7" s="2" t="s">
        <v>221</v>
      </c>
      <c r="BE7" s="2" t="s">
        <v>222</v>
      </c>
      <c r="BF7" s="2"/>
      <c r="BG7" s="2"/>
      <c r="BH7" s="2"/>
      <c r="BI7" s="2" t="s">
        <v>120</v>
      </c>
      <c r="BJ7" s="2"/>
      <c r="BK7" s="2"/>
      <c r="BL7" s="2"/>
      <c r="BM7" s="2"/>
      <c r="BN7" s="2" t="s">
        <v>120</v>
      </c>
      <c r="BO7" s="2" t="s">
        <v>120</v>
      </c>
      <c r="BP7" s="2"/>
      <c r="BQ7" s="2"/>
      <c r="BR7" s="2"/>
      <c r="BS7" s="2"/>
      <c r="BT7" s="2" t="s">
        <v>142</v>
      </c>
      <c r="BU7" s="2" t="s">
        <v>164</v>
      </c>
      <c r="BV7" s="2" t="s">
        <v>144</v>
      </c>
      <c r="BW7" s="2"/>
      <c r="BX7" s="2"/>
      <c r="BY7" s="2"/>
      <c r="BZ7" s="2"/>
      <c r="CA7" s="2">
        <v>1522</v>
      </c>
      <c r="CB7" s="2" t="s">
        <v>147</v>
      </c>
      <c r="CC7" s="2" t="s">
        <v>223</v>
      </c>
      <c r="CD7" s="2"/>
      <c r="CE7" s="2"/>
      <c r="CF7" s="2" t="s">
        <v>166</v>
      </c>
      <c r="CG7" s="2" t="s">
        <v>150</v>
      </c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3">
        <f t="shared" si="0"/>
        <v>23.666666666666668</v>
      </c>
      <c r="CZ7" s="3">
        <f t="shared" si="1"/>
        <v>0.75</v>
      </c>
      <c r="DA7" s="3">
        <f t="shared" si="2"/>
        <v>0.33333333333333331</v>
      </c>
      <c r="DB7" s="3">
        <f t="shared" si="3"/>
        <v>0.8571428571428571</v>
      </c>
      <c r="DC7" s="3">
        <f t="shared" si="4"/>
        <v>0.5</v>
      </c>
      <c r="DD7" s="3">
        <f t="shared" si="5"/>
        <v>0.5</v>
      </c>
      <c r="DE7" s="3">
        <f t="shared" si="6"/>
        <v>1</v>
      </c>
      <c r="DF7" s="3">
        <f t="shared" si="7"/>
        <v>1</v>
      </c>
      <c r="DG7" s="3">
        <f t="shared" si="8"/>
        <v>0.5714285714285714</v>
      </c>
      <c r="DH7" s="3">
        <f t="shared" si="9"/>
        <v>0</v>
      </c>
      <c r="DI7" s="3">
        <f t="shared" si="10"/>
        <v>1</v>
      </c>
      <c r="DJ7" s="3">
        <f t="shared" si="11"/>
        <v>0</v>
      </c>
      <c r="DK7" s="3">
        <f t="shared" si="12"/>
        <v>0.66666666666666663</v>
      </c>
      <c r="DL7" s="3">
        <f t="shared" si="13"/>
        <v>0.5982142857142857</v>
      </c>
      <c r="DM7" s="2">
        <f t="shared" si="14"/>
        <v>0.5</v>
      </c>
      <c r="DN7" s="2" t="str">
        <f t="shared" si="14"/>
        <v>N/A</v>
      </c>
      <c r="DO7" s="2" t="str">
        <f t="shared" si="14"/>
        <v>365 (1/yr)</v>
      </c>
      <c r="DP7" s="2" t="str">
        <f t="shared" si="14"/>
        <v>10-30 m/yr</v>
      </c>
      <c r="DQ7" s="2" t="str">
        <f t="shared" si="14"/>
        <v>2 m/yr</v>
      </c>
      <c r="DR7" s="6">
        <v>1</v>
      </c>
      <c r="DS7" s="2">
        <f t="shared" si="15"/>
        <v>1</v>
      </c>
      <c r="DT7" s="2" t="str">
        <f t="shared" si="16"/>
        <v>Ice Sheet Modelling And Monitoring</v>
      </c>
      <c r="DU7" s="3">
        <f>SUM(CY7/30,DL7,DR7,DS7)</f>
        <v>3.3871031746031748</v>
      </c>
    </row>
    <row r="8" spans="1:125"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3">
        <f>AVERAGE(CY2:CY7)</f>
        <v>14.833333333333334</v>
      </c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>
        <f>AVERAGE(DL2:DL7)</f>
        <v>0.72453703703703709</v>
      </c>
      <c r="DM8" s="2"/>
      <c r="DN8" s="2"/>
      <c r="DO8" s="2"/>
      <c r="DP8" s="2"/>
      <c r="DQ8" s="2"/>
      <c r="DR8" s="6">
        <f>AVERAGE(DR2:DR7)</f>
        <v>0.83333333333333337</v>
      </c>
      <c r="DS8" s="2">
        <f>AVERAGE(DS2:DS7)</f>
        <v>1</v>
      </c>
      <c r="DT8" s="2"/>
      <c r="DU8" s="3">
        <f>SUM(CY8/30,DL8,DR8,DS8)</f>
        <v>3.0523148148148151</v>
      </c>
    </row>
    <row r="10" spans="1:125">
      <c r="E10" t="s">
        <v>224</v>
      </c>
    </row>
  </sheetData>
  <phoneticPr fontId="1" type="noConversion"/>
  <pageMargins left="0.75" right="0.75" top="1" bottom="1" header="0.5" footer="0.5"/>
  <pageSetup scale="6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Earth Sensing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Stover</dc:creator>
  <cp:lastModifiedBy>Shelley Stover</cp:lastModifiedBy>
  <cp:lastPrinted>2015-03-23T12:19:16Z</cp:lastPrinted>
  <dcterms:created xsi:type="dcterms:W3CDTF">2015-03-23T12:17:10Z</dcterms:created>
  <dcterms:modified xsi:type="dcterms:W3CDTF">2015-03-26T21:46:45Z</dcterms:modified>
</cp:coreProperties>
</file>