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3" i="1" l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DU4" i="1"/>
  <c r="DR4" i="1"/>
  <c r="DL4" i="1"/>
  <c r="CY4" i="1"/>
  <c r="DS3" i="1"/>
  <c r="DQ3" i="1"/>
  <c r="DP3" i="1"/>
  <c r="DO3" i="1"/>
  <c r="DN3" i="1"/>
  <c r="DM3" i="1"/>
  <c r="DS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<sst xmlns="http://schemas.openxmlformats.org/spreadsheetml/2006/main" count="205" uniqueCount="161">
  <si>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</si>
  <si>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</si>
  <si>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</si>
  <si>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</si>
  <si>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</si>
  <si>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</si>
  <si>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</si>
  <si>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</si>
  <si>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</si>
  <si>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</si>
  <si>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</si>
  <si>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</si>
  <si>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</si>
  <si>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</si>
  <si>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</si>
  <si>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</si>
  <si>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</si>
  <si>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</si>
  <si>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</si>
  <si>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</si>
  <si>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</si>
  <si>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</si>
  <si>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</si>
  <si>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</si>
  <si>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</si>
  <si>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</si>
  <si>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</si>
  <si>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</si>
  <si>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</si>
  <si>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</si>
  <si>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</si>
  <si>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</si>
  <si>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</si>
  <si>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</si>
  <si>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</si>
  <si>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</si>
  <si>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</si>
  <si>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</si>
  <si>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</si>
  <si>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</si>
  <si>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</si>
  <si>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</si>
  <si>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</si>
  <si>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</si>
  <si>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</si>
  <si>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</si>
  <si>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</si>
  <si>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</si>
  <si>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</si>
  <si>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</si>
  <si>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</si>
  <si>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</si>
  <si>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</si>
  <si>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</si>
  <si>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</si>
  <si>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</si>
  <si>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</si>
  <si>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</si>
  <si>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</si>
  <si>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</si>
  <si>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</si>
  <si>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</si>
  <si>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</si>
  <si>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</si>
  <si>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</si>
  <si>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</si>
  <si>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</si>
  <si>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</si>
  <si>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</si>
  <si>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</si>
  <si>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</si>
  <si>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</si>
  <si>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</si>
  <si>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</si>
  <si>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</si>
  <si>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</si>
  <si>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</si>
  <si>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</si>
  <si>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</si>
  <si>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</si>
  <si>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</si>
  <si>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</si>
  <si>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</si>
  <si>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</si>
  <si>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</si>
  <si>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</si>
  <si>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</si>
  <si>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</si>
  <si>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</si>
  <si>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</si>
  <si>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</si>
  <si>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</si>
  <si>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</si>
  <si>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</si>
  <si>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</si>
  <si>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</si>
  <si>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</si>
  <si>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</si>
  <si>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</si>
  <si>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</si>
  <si>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</si>
  <si>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</si>
  <si>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</si>
  <si>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</si>
  <si>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</si>
  <si>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</si>
  <si>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</si>
  <si>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</si>
  <si>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</si>
  <si>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</si>
  <si>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</si>
  <si>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</si>
  <si>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</si>
  <si>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</si>
  <si>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</si>
  <si>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Future</t>
  </si>
  <si>
    <t>Keiji Imaoka</t>
  </si>
  <si>
    <t>imaoka.keiji@jaxa.jp</t>
  </si>
  <si>
    <t>new release</t>
  </si>
  <si>
    <t>JAXA</t>
  </si>
  <si>
    <t>no</t>
  </si>
  <si>
    <t>Input Modelling</t>
  </si>
  <si>
    <t>CDR_ECV15_2</t>
  </si>
  <si>
    <t>OCEAN CHLOROPHYLL CONCENTRATION</t>
  </si>
  <si>
    <t>not selected</t>
  </si>
  <si>
    <t>GCOM-C1</t>
  </si>
  <si>
    <t>SGLI</t>
  </si>
  <si>
    <t>No</t>
  </si>
  <si>
    <t>GCOM-C1|SGLI</t>
  </si>
  <si>
    <t>Global</t>
  </si>
  <si>
    <t>250m (coast)
1km (offshore)
4-9km (global)</t>
  </si>
  <si>
    <t>N/A</t>
  </si>
  <si>
    <t>2days</t>
  </si>
  <si>
    <t>Standard accuracy:
-60- 150%
Target accuracy:
-35- 50% (offshore)
-50- 100% (coast)</t>
  </si>
  <si>
    <t>TBD</t>
  </si>
  <si>
    <t>both</t>
  </si>
  <si>
    <t>Open Access</t>
  </si>
  <si>
    <t>6DF374B5-D548-4849-AA41-53965611E221</t>
  </si>
  <si>
    <t>OCEAN CHLOROPHYLL</t>
  </si>
  <si>
    <t>Current</t>
  </si>
  <si>
    <t>Dr. Shubha Sathyendranath</t>
  </si>
  <si>
    <t>shubha@dal.ca</t>
  </si>
  <si>
    <t>ESA</t>
  </si>
  <si>
    <t>yes</t>
  </si>
  <si>
    <t>CDR_ECV15_3</t>
  </si>
  <si>
    <t>mg-m-3</t>
  </si>
  <si>
    <t>Envisat</t>
  </si>
  <si>
    <t>MERIS</t>
  </si>
  <si>
    <t>Yes</t>
  </si>
  <si>
    <t>OrbView-2</t>
  </si>
  <si>
    <t>SeaWiFS</t>
  </si>
  <si>
    <t>Aqua</t>
  </si>
  <si>
    <t>Modis</t>
  </si>
  <si>
    <t>Envisat|MERIS||OrbView-2|SeaWiFS||Aqua|MODIS</t>
  </si>
  <si>
    <t>4km</t>
  </si>
  <si>
    <t>n/a</t>
  </si>
  <si>
    <t>daily</t>
  </si>
  <si>
    <t>netcdf</t>
  </si>
  <si>
    <t>FTP</t>
  </si>
  <si>
    <t>123BEFE1-81F7-41A7-8D32-FCB9A1112E61</t>
  </si>
  <si>
    <t>Ocean Chlorophyll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</si>
</sst>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4" fontId="0" fillId="2" borderId="0" xfId="0" applyNumberFormat="1" applyFill="1" applyAlignment="1">
      <alignment wrapText="1"/>
    </xf>
    <xf numFmtId="165" fontId="0" fillId="0" borderId="0" xfId="0" applyNumberFormat="1" applyFill="1" applyBorder="1" applyAlignment="1">
      <alignment wrapText="1"/>
    </xf>
    <xf numFmtId="165" fontId="0" fillId="0" borderId="0" xfId="0" applyNumberFormat="1" applyFill="1" applyBorder="1"/>
    <xf numFmtId="0" fontId="0" fillId="0" borderId="0" xfId="0" applyAlignment="1">
      <alignment wrapText="1"/>
    </xf>
    <xf numFmtId="22" fontId="0" fillId="0" borderId="0" xfId="0" applyNumberFormat="1"/>
    <xf numFmtId="164" fontId="0" fillId="2" borderId="0" xfId="0" applyNumberFormat="1" applyFill="1"/>
    <xf numFmtId="0" fontId="0" fillId="2" borderId="0" xfId="0" applyFill="1"/>
    <xf numFmtId="16" fontId="0" fillId="0" borderId="0" xfId="0" applyNumberFormat="1"/>
    <xf numFmtId="16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6"/>
  <sheetViews>
    <sheetView tabSelected="1" workbookViewId="0">
      <selection activeCell="CY1" sqref="CY1:DL1048576"/>
    </sheetView>
  </sheetViews>
  <sheetFormatPr baseColWidth="10" defaultRowHeight="15" x14ac:dyDescent="0"/>
  <cols>
    <col min="1" max="1" width="6.6640625" customWidth="1"/>
    <col min="2" max="2" width="7.83203125" customWidth="1"/>
    <col min="3" max="3" width="11" customWidth="1"/>
    <col min="4" max="4" width="12.16406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</cols>
  <sheetData>
    <row r="1" spans="1:125" ht="44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Y1" s="7" t="s">
        <v>97</v>
      </c>
      <c r="CZ1" s="7" t="s">
        <v>98</v>
      </c>
      <c r="DA1" s="7" t="s">
        <v>99</v>
      </c>
      <c r="DB1" s="7" t="s">
        <v>100</v>
      </c>
      <c r="DC1" s="7" t="s">
        <v>101</v>
      </c>
      <c r="DD1" s="7" t="s">
        <v>102</v>
      </c>
      <c r="DE1" s="7" t="s">
        <v>103</v>
      </c>
      <c r="DF1" s="7" t="s">
        <v>104</v>
      </c>
      <c r="DG1" s="7" t="s">
        <v>105</v>
      </c>
      <c r="DH1" s="7" t="s">
        <v>106</v>
      </c>
      <c r="DI1" s="7" t="s">
        <v>107</v>
      </c>
      <c r="DJ1" s="7" t="s">
        <v>108</v>
      </c>
      <c r="DK1" s="7" t="s">
        <v>109</v>
      </c>
      <c r="DL1" s="7" t="s">
        <v>110</v>
      </c>
      <c r="DM1" t="s">
        <v>52</v>
      </c>
      <c r="DN1" t="s">
        <v>53</v>
      </c>
      <c r="DO1" t="s">
        <v>54</v>
      </c>
      <c r="DP1" t="s">
        <v>55</v>
      </c>
      <c r="DQ1" t="s">
        <v>56</v>
      </c>
      <c r="DR1" s="1" t="s">
        <v>111</v>
      </c>
      <c r="DS1" t="s">
        <v>112</v>
      </c>
      <c r="DT1" t="s">
        <v>113</v>
      </c>
      <c r="DU1" t="s">
        <v>114</v>
      </c>
    </row>
    <row r="2" spans="1:125" ht="44" customHeight="1">
      <c r="A2" t="s">
        <v>115</v>
      </c>
      <c r="B2" t="s">
        <v>116</v>
      </c>
      <c r="C2" t="s">
        <v>117</v>
      </c>
      <c r="D2" t="s">
        <v>118</v>
      </c>
      <c r="E2" t="s">
        <v>119</v>
      </c>
      <c r="H2" t="s">
        <v>120</v>
      </c>
      <c r="K2" t="s">
        <v>120</v>
      </c>
      <c r="L2" t="s">
        <v>120</v>
      </c>
      <c r="N2" t="s">
        <v>121</v>
      </c>
      <c r="O2" t="s">
        <v>122</v>
      </c>
      <c r="P2" t="s">
        <v>119</v>
      </c>
      <c r="Q2" t="s">
        <v>119</v>
      </c>
      <c r="R2" t="s">
        <v>119</v>
      </c>
      <c r="S2" t="s">
        <v>119</v>
      </c>
      <c r="T2" t="s">
        <v>119</v>
      </c>
      <c r="U2" t="s">
        <v>119</v>
      </c>
      <c r="V2" t="s">
        <v>119</v>
      </c>
      <c r="W2" t="s">
        <v>119</v>
      </c>
      <c r="X2" t="s">
        <v>119</v>
      </c>
      <c r="Y2" t="s">
        <v>119</v>
      </c>
      <c r="Z2" s="2">
        <v>42736</v>
      </c>
      <c r="AA2" s="3">
        <v>44562</v>
      </c>
      <c r="AC2" t="s">
        <v>123</v>
      </c>
      <c r="AD2" t="s">
        <v>124</v>
      </c>
      <c r="AE2" t="s">
        <v>125</v>
      </c>
      <c r="AF2" t="s">
        <v>126</v>
      </c>
      <c r="AH2" t="s">
        <v>127</v>
      </c>
      <c r="AY2" t="s">
        <v>128</v>
      </c>
      <c r="AZ2" t="s">
        <v>129</v>
      </c>
      <c r="BA2" s="4" t="s">
        <v>130</v>
      </c>
      <c r="BB2" t="s">
        <v>131</v>
      </c>
      <c r="BC2" t="s">
        <v>132</v>
      </c>
      <c r="BD2" s="4" t="s">
        <v>133</v>
      </c>
      <c r="BE2" t="s">
        <v>134</v>
      </c>
      <c r="BI2" t="s">
        <v>120</v>
      </c>
      <c r="BN2" t="s">
        <v>120</v>
      </c>
      <c r="BO2" t="s">
        <v>120</v>
      </c>
      <c r="BT2" t="s">
        <v>135</v>
      </c>
      <c r="BU2" t="s">
        <v>124</v>
      </c>
      <c r="BV2" t="s">
        <v>136</v>
      </c>
      <c r="CA2">
        <v>1478</v>
      </c>
      <c r="CB2" s="5">
        <v>41694.863888888889</v>
      </c>
      <c r="CC2" t="s">
        <v>137</v>
      </c>
      <c r="CF2" t="s">
        <v>138</v>
      </c>
      <c r="CG2" t="s">
        <v>138</v>
      </c>
      <c r="CY2" s="7">
        <f t="shared" ref="CY2:CY3" si="0">YEARFRAC(Z2,AA2)</f>
        <v>5</v>
      </c>
      <c r="CZ2" s="7">
        <f t="shared" ref="CZ2:CZ3" si="1">(COUNTIF(S2,"*")+COUNTIF(T2,"*")+COUNTIF(AE2,"*")+COUNTIF(BG2,"*"))/4</f>
        <v>0.75</v>
      </c>
      <c r="DA2" s="7">
        <f t="shared" ref="DA2:DA3" si="2">(COUNTIF(Q2,"*")+COUNTIF(I2,"*")+COUNTIF(BR2,"y*"))/3</f>
        <v>0.33333333333333331</v>
      </c>
      <c r="DB2" s="7">
        <f t="shared" ref="DB2:DB3" si="3">(COUNTIF(U2,"*")+COUNTA(BA2)+COUNTA(BB2)+COUNTA(BC2)+COUNTA(BD2)+COUNTA(BE2)+COUNTIF(BN2,"y*"))/7</f>
        <v>0.8571428571428571</v>
      </c>
      <c r="DC2" s="7">
        <f t="shared" ref="DC2:DC3" si="4">(COUNTIF(V2,"*")+COUNTIF(BH2,"*"))/2</f>
        <v>0.5</v>
      </c>
      <c r="DD2" s="7">
        <f t="shared" ref="DD2:DD3" si="5">(COUNTIF(V2,"*")+COUNTIF(BF2,"*"))/2</f>
        <v>0.5</v>
      </c>
      <c r="DE2" s="7">
        <f t="shared" ref="DE2:DE3" si="6">COUNTIF(AZ2,"*")</f>
        <v>1</v>
      </c>
      <c r="DF2" s="7">
        <f t="shared" ref="DF2:DF3" si="7">COUNTIF(W2,"*")</f>
        <v>1</v>
      </c>
      <c r="DG2" s="7">
        <f t="shared" ref="DG2:DG3" si="8">(COUNTIF(X2,"*")+COUNTIF(BS2,"*")+COUNTIF(BT2,"*")+COUNTIF(BU2,"*")+COUNTIF(BV2,"*")+COUNTIF(BW2,"*")+COUNTIF(BX2,"*")-COUNTIF(BT2,"no*")-COUNTIF(BU2,"no*")-COUNTIF(BV2,"no*"))/7</f>
        <v>0.42857142857142855</v>
      </c>
      <c r="DH2" s="7">
        <f t="shared" ref="DH2:DH3" si="9">COUNTIF(BZ2,"*")+COUNTA(BZ2)</f>
        <v>0</v>
      </c>
      <c r="DI2" s="7">
        <f t="shared" ref="DI2:DI3" si="10">COUNTIF(Y2,"*")</f>
        <v>1</v>
      </c>
      <c r="DJ2" s="7">
        <f t="shared" ref="DJ2:DJ3" si="11">COUNTIF(BR2,"y*")</f>
        <v>0</v>
      </c>
      <c r="DK2" s="7">
        <f t="shared" ref="DK2:DK3" si="12">(COUNTIF(U2,"*")+COUNTIF(W2,"*")+COUNTIF(BO2,"y*"))/3</f>
        <v>0.66666666666666663</v>
      </c>
      <c r="DL2" s="7">
        <f t="shared" ref="DL2:DL3" si="13">SUM(CZ2:DK2)/12</f>
        <v>0.58630952380952384</v>
      </c>
      <c r="DM2" t="str">
        <f t="shared" ref="DM2:DQ3" si="14">BA2</f>
        <v>250m (coast)_x000D_1km (offshore)_x000D_4-9km (global)</v>
      </c>
      <c r="DN2" t="str">
        <f t="shared" si="14"/>
        <v>N/A</v>
      </c>
      <c r="DO2" t="str">
        <f t="shared" si="14"/>
        <v>2days</v>
      </c>
      <c r="DP2" t="str">
        <f t="shared" si="14"/>
        <v>Standard accuracy:_x000D_-60- 150%_x000D__x000D_Target accuracy:_x000D_-35- 50% (offshore)_x000D_-50- 100% (coast)</v>
      </c>
      <c r="DQ2" t="str">
        <f t="shared" si="14"/>
        <v>TBD</v>
      </c>
      <c r="DR2" s="6">
        <v>0.8</v>
      </c>
      <c r="DS2">
        <f t="shared" ref="DS2:DS3" si="15">COUNTIF(N2,"*")</f>
        <v>1</v>
      </c>
      <c r="DT2" t="str">
        <f t="shared" ref="DT2:DT3" si="16">N2</f>
        <v>Input Modelling</v>
      </c>
      <c r="DU2" s="7">
        <f>SUM(CY2/30,DL2,DR2,DS2)</f>
        <v>2.5529761904761905</v>
      </c>
    </row>
    <row r="3" spans="1:125" ht="44" customHeight="1">
      <c r="A3" t="s">
        <v>139</v>
      </c>
      <c r="B3" t="s">
        <v>140</v>
      </c>
      <c r="C3" t="s">
        <v>141</v>
      </c>
      <c r="E3" t="s">
        <v>142</v>
      </c>
      <c r="H3" t="s">
        <v>120</v>
      </c>
      <c r="K3" t="s">
        <v>143</v>
      </c>
      <c r="L3" t="s">
        <v>143</v>
      </c>
      <c r="O3" t="s">
        <v>144</v>
      </c>
      <c r="P3" t="s">
        <v>142</v>
      </c>
      <c r="Q3" t="s">
        <v>142</v>
      </c>
      <c r="R3" t="s">
        <v>142</v>
      </c>
      <c r="S3" t="s">
        <v>142</v>
      </c>
      <c r="T3" t="s">
        <v>142</v>
      </c>
      <c r="U3" t="s">
        <v>142</v>
      </c>
      <c r="V3" t="s">
        <v>142</v>
      </c>
      <c r="W3" t="s">
        <v>142</v>
      </c>
      <c r="X3" t="s">
        <v>142</v>
      </c>
      <c r="Y3" t="s">
        <v>142</v>
      </c>
      <c r="Z3" s="3">
        <v>35431</v>
      </c>
      <c r="AA3" s="3">
        <v>41244</v>
      </c>
      <c r="AC3" t="s">
        <v>123</v>
      </c>
      <c r="AD3" t="s">
        <v>145</v>
      </c>
      <c r="AE3" t="s">
        <v>146</v>
      </c>
      <c r="AF3" t="s">
        <v>147</v>
      </c>
      <c r="AH3" t="s">
        <v>148</v>
      </c>
      <c r="AI3" t="s">
        <v>149</v>
      </c>
      <c r="AJ3" t="s">
        <v>150</v>
      </c>
      <c r="AL3" t="s">
        <v>151</v>
      </c>
      <c r="AM3" t="s">
        <v>152</v>
      </c>
      <c r="AY3" t="s">
        <v>153</v>
      </c>
      <c r="AZ3" t="s">
        <v>129</v>
      </c>
      <c r="BA3" t="s">
        <v>154</v>
      </c>
      <c r="BB3" t="s">
        <v>155</v>
      </c>
      <c r="BC3" t="s">
        <v>156</v>
      </c>
      <c r="BI3" t="s">
        <v>143</v>
      </c>
      <c r="BN3" t="s">
        <v>143</v>
      </c>
      <c r="BO3" t="s">
        <v>143</v>
      </c>
      <c r="BS3" t="s">
        <v>141</v>
      </c>
      <c r="BT3" t="s">
        <v>135</v>
      </c>
      <c r="BU3" t="s">
        <v>157</v>
      </c>
      <c r="BV3" t="s">
        <v>136</v>
      </c>
      <c r="BW3" t="s">
        <v>158</v>
      </c>
      <c r="BZ3" s="8">
        <v>41772</v>
      </c>
      <c r="CA3">
        <v>1479</v>
      </c>
      <c r="CB3" s="5">
        <v>41694.863888888889</v>
      </c>
      <c r="CC3" t="s">
        <v>159</v>
      </c>
      <c r="CF3" t="s">
        <v>138</v>
      </c>
      <c r="CG3" t="s">
        <v>138</v>
      </c>
      <c r="CY3" s="7">
        <f t="shared" si="0"/>
        <v>15.916666666666666</v>
      </c>
      <c r="CZ3" s="7">
        <f t="shared" si="1"/>
        <v>0.75</v>
      </c>
      <c r="DA3" s="7">
        <f t="shared" si="2"/>
        <v>0.33333333333333331</v>
      </c>
      <c r="DB3" s="7">
        <f t="shared" si="3"/>
        <v>0.7142857142857143</v>
      </c>
      <c r="DC3" s="7">
        <f t="shared" si="4"/>
        <v>0.5</v>
      </c>
      <c r="DD3" s="7">
        <f t="shared" si="5"/>
        <v>0.5</v>
      </c>
      <c r="DE3" s="7">
        <f t="shared" si="6"/>
        <v>1</v>
      </c>
      <c r="DF3" s="7">
        <f t="shared" si="7"/>
        <v>1</v>
      </c>
      <c r="DG3" s="7">
        <f t="shared" si="8"/>
        <v>0.8571428571428571</v>
      </c>
      <c r="DH3" s="7">
        <f t="shared" si="9"/>
        <v>1</v>
      </c>
      <c r="DI3" s="7">
        <f t="shared" si="10"/>
        <v>1</v>
      </c>
      <c r="DJ3" s="7">
        <f t="shared" si="11"/>
        <v>0</v>
      </c>
      <c r="DK3" s="7">
        <f t="shared" si="12"/>
        <v>1</v>
      </c>
      <c r="DL3" s="7">
        <f t="shared" si="13"/>
        <v>0.72123015873015872</v>
      </c>
      <c r="DM3" t="str">
        <f t="shared" si="14"/>
        <v>4km</v>
      </c>
      <c r="DN3" t="str">
        <f t="shared" si="14"/>
        <v>n/a</v>
      </c>
      <c r="DO3" t="str">
        <f t="shared" si="14"/>
        <v>daily</v>
      </c>
      <c r="DP3">
        <f t="shared" si="14"/>
        <v>0</v>
      </c>
      <c r="DQ3">
        <f t="shared" si="14"/>
        <v>0</v>
      </c>
      <c r="DR3" s="6">
        <v>0.6</v>
      </c>
      <c r="DS3">
        <f t="shared" si="15"/>
        <v>0</v>
      </c>
      <c r="DT3">
        <f t="shared" si="16"/>
        <v>0</v>
      </c>
      <c r="DU3" s="7">
        <f>SUM(CY3/30,DL3,DR3,DS3)</f>
        <v>1.8517857142857141</v>
      </c>
    </row>
    <row r="4" spans="1:125" ht="44" customHeight="1">
      <c r="CY4">
        <f>AVERAGE(CY2:CY3)</f>
        <v>10.458333333333332</v>
      </c>
      <c r="DL4">
        <f>AVERAGE(DL2:DL3)</f>
        <v>0.65376984126984128</v>
      </c>
      <c r="DR4" s="9">
        <f>AVERAGE(DR2:DR3)</f>
        <v>0.7</v>
      </c>
      <c r="DU4">
        <f>AVERAGE(DU2:DU3)</f>
        <v>2.2023809523809526</v>
      </c>
    </row>
    <row r="6" spans="1:125">
      <c r="E6" t="s">
        <v>160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2015-03-23T11:53:27Z</cp:lastPrinted>
  <dcterms:created xsi:type="dcterms:W3CDTF">2015-03-23T11:51:16Z</dcterms:created>
  <dcterms:modified xsi:type="dcterms:W3CDTF">2015-03-26T22:33:24Z</dcterms:modified>
</cp:coreProperties>
</file>