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720" yWindow="720" windowWidth="24880" windowHeight="153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14" i="1" l="1"/>
  <c r="DU13" i="1"/>
  <c r="DU12" i="1"/>
  <c r="DU11" i="1"/>
  <c r="DU10" i="1"/>
  <c r="DU9" i="1"/>
  <c r="DU8" i="1"/>
  <c r="DU7" i="1"/>
  <c r="DU6" i="1"/>
  <c r="DU5" i="1"/>
  <c r="DU4" i="1"/>
  <c r="DU3" i="1"/>
  <c r="DU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CY3" i="1"/>
  <c r="DS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T4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T5" i="1"/>
  <c r="CY6" i="1"/>
  <c r="CZ6" i="1"/>
  <c r="DA6" i="1"/>
  <c r="DB6" i="1"/>
  <c r="DC6" i="1"/>
  <c r="DD6" i="1"/>
  <c r="DE6" i="1"/>
  <c r="DF6" i="1"/>
  <c r="DG6" i="1"/>
  <c r="DH6" i="1"/>
  <c r="DI6" i="1"/>
  <c r="DJ6" i="1"/>
  <c r="DL6" i="1"/>
  <c r="DT6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T7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T8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T9" i="1"/>
  <c r="CY10" i="1"/>
  <c r="DS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T11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T12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T13" i="1"/>
  <c r="CY14" i="1"/>
  <c r="DS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U15" i="1"/>
  <c r="DS2" i="1"/>
  <c r="DS4" i="1"/>
  <c r="DS5" i="1"/>
  <c r="DS6" i="1"/>
  <c r="DS7" i="1"/>
  <c r="DS8" i="1"/>
  <c r="DS9" i="1"/>
  <c r="DS11" i="1"/>
  <c r="DS12" i="1"/>
  <c r="DS13" i="1"/>
  <c r="DS15" i="1"/>
  <c r="DR15" i="1"/>
  <c r="DL15" i="1"/>
  <c r="CY15" i="1"/>
  <c r="DT14" i="1"/>
  <c r="DQ14" i="1"/>
  <c r="DP14" i="1"/>
  <c r="DO14" i="1"/>
  <c r="DN14" i="1"/>
  <c r="DM14" i="1"/>
  <c r="DQ13" i="1"/>
  <c r="DP13" i="1"/>
  <c r="DO13" i="1"/>
  <c r="DN13" i="1"/>
  <c r="DM13" i="1"/>
  <c r="DQ12" i="1"/>
  <c r="DP12" i="1"/>
  <c r="DO12" i="1"/>
  <c r="DN12" i="1"/>
  <c r="DM12" i="1"/>
  <c r="DQ11" i="1"/>
  <c r="DP11" i="1"/>
  <c r="DO11" i="1"/>
  <c r="DN11" i="1"/>
  <c r="DM11" i="1"/>
  <c r="DT10" i="1"/>
  <c r="DQ10" i="1"/>
  <c r="DP10" i="1"/>
  <c r="DO10" i="1"/>
  <c r="DN10" i="1"/>
  <c r="DM10" i="1"/>
  <c r="DQ9" i="1"/>
  <c r="DP9" i="1"/>
  <c r="DO9" i="1"/>
  <c r="DN9" i="1"/>
  <c r="DM9" i="1"/>
  <c r="DQ8" i="1"/>
  <c r="DP8" i="1"/>
  <c r="DO8" i="1"/>
  <c r="DN8" i="1"/>
  <c r="DM8" i="1"/>
  <c r="DQ7" i="1"/>
  <c r="DP7" i="1"/>
  <c r="DO7" i="1"/>
  <c r="DN7" i="1"/>
  <c r="DM7" i="1"/>
  <c r="DQ6" i="1"/>
  <c r="DP6" i="1"/>
  <c r="DN6" i="1"/>
  <c r="DM6" i="1"/>
  <c r="DQ5" i="1"/>
  <c r="DP5" i="1"/>
  <c r="DO5" i="1"/>
  <c r="DN5" i="1"/>
  <c r="DM5" i="1"/>
  <c r="DQ4" i="1"/>
  <c r="DP4" i="1"/>
  <c r="DO4" i="1"/>
  <c r="DN4" i="1"/>
  <c r="DM4" i="1"/>
  <c r="DT3" i="1"/>
  <c r="DQ3" i="1"/>
  <c r="DP3" i="1"/>
  <c r="DO3" i="1"/>
  <c r="DN3" i="1"/>
  <c r="DM3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<sst xmlns="http://schemas.openxmlformats.org/spreadsheetml/2006/main" count="691" uniqueCount="263">
  <si>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</si>
  <si>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</si>
  <si>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</si>
  <si>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</si>
  <si>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</si>
  <si>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</si>
  <si>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</si>
  <si>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</si>
  <si>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</si>
  <si>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</si>
  <si>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</si>
  <si>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</si>
  <si>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</si>
  <si>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</si>
  <si>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</si>
  <si>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</si>
  <si>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</si>
  <si>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</si>
  <si>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</si>
  <si>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</si>
  <si>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</si>
  <si>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</si>
  <si>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</si>
  <si>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</si>
  <si>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</si>
  <si>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</si>
  <si>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</si>
  <si>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</si>
  <si>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</si>
  <si>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</si>
  <si>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</si>
  <si>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</si>
  <si>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</si>
  <si>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</si>
  <si>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</si>
  <si>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</si>
  <si>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</si>
  <si>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</si>
  <si>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</si>
  <si>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</si>
  <si>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</si>
  <si>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</si>
  <si>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</si>
  <si>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</si>
  <si>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</si>
  <si>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</si>
  <si>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</si>
  <si>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</si>
  <si>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</si>
  <si>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</si>
  <si>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</si>
  <si>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</si>
  <si>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</si>
  <si>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</si>
  <si>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</si>
  <si>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</si>
  <si>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</si>
  <si>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</si>
  <si>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</si>
  <si>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</si>
  <si>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</si>
  <si>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</si>
  <si>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</si>
  <si>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</si>
  <si>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</si>
  <si>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</si>
  <si>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</si>
  <si>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</si>
  <si>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</si>
  <si>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</si>
  <si>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</si>
  <si>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</si>
  <si>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</si>
  <si>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</si>
  <si>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</si>
  <si>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</si>
  <si>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</si>
  <si>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</si>
  <si>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</si>
  <si>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</si>
  <si>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</si>
  <si>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</si>
  <si>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</si>
  <si>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</si>
  <si>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</si>
  <si>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</si>
  <si>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</si>
  <si>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</si>
  <si>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</si>
  <si>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</si>
  <si>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</si>
  <si>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</si>
  <si>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</si>
  <si>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</si>
  <si>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</si>
  <si>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</si>
  <si>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</si>
  <si>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</si>
  <si>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</si>
  <si>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</si>
  <si>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</si>
  <si>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</si>
  <si>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</si>
  <si>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</si>
  <si>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</si>
  <si>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</si>
  <si>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</si>
  <si>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</si>
  <si>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</si>
  <si>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</si>
  <si>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</si>
  <si>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</si>
  <si>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</si>
  <si>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</si>
  <si>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</si>
  <si>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Current</t>
  </si>
  <si>
    <t>H. K. Ramapriyan</t>
  </si>
  <si>
    <t>Rama.Ramapriyan@nasa.gov</t>
  </si>
  <si>
    <t>SBUV2/NOAA-17 Ozone (O3) Profile and Total Column Ozone Monthly L3 Global 5.0deg Lat Zones (SBUV2N17L3zm.1.00)</t>
  </si>
  <si>
    <t>NASA</t>
  </si>
  <si>
    <t>no</t>
  </si>
  <si>
    <t>Total Column Ozone And Ozone Profiles</t>
  </si>
  <si>
    <t>CDR_ECV07_10</t>
  </si>
  <si>
    <t>NOT SELECTED</t>
  </si>
  <si>
    <t>not selected</t>
  </si>
  <si>
    <t>NOAA-17</t>
  </si>
  <si>
    <t>SBUV</t>
  </si>
  <si>
    <t>No</t>
  </si>
  <si>
    <t>NOAA-17/SBUV</t>
  </si>
  <si>
    <t>Global</t>
  </si>
  <si>
    <t>5 degrees</t>
  </si>
  <si>
    <t>Number field</t>
  </si>
  <si>
    <t>Monthly</t>
  </si>
  <si>
    <t>1 Dobson unit</t>
  </si>
  <si>
    <t>HDF</t>
  </si>
  <si>
    <t>Open Access</t>
  </si>
  <si>
    <t>ftp, OPeNDAP, Mirador</t>
  </si>
  <si>
    <t>Available now</t>
  </si>
  <si>
    <t>Feb 24 2014  8:44PM</t>
  </si>
  <si>
    <t>C392697B-EE69-4B8E-A991-35262231ACFD</t>
  </si>
  <si>
    <t>TOTAL COLUMN OZONE</t>
  </si>
  <si>
    <t>OZONE</t>
  </si>
  <si>
    <t>SBUV2/NOAA-18 Ozone (O3) Profile and Total Column Ozone Monthly L3 Global 5.0deg Lat Zones (SBUV2N18L3zm.1.00)</t>
  </si>
  <si>
    <t>CDR_ECV07_11</t>
  </si>
  <si>
    <t>NOAA-18</t>
  </si>
  <si>
    <t>NOAA-18/SBUV</t>
  </si>
  <si>
    <t>60A13E84-9E61-4FB8-B28E-917D7DE5F3AE</t>
  </si>
  <si>
    <t>SBUV2/NOAA-19 Ozone (O3) Profile and Total Column Ozone Monthly L3 Global 5.0deg Lat Zones (SBUV2N19L3zm.1.00)</t>
  </si>
  <si>
    <t>CDR_ECV07_12</t>
  </si>
  <si>
    <t>NOAA-19</t>
  </si>
  <si>
    <t>NOAA-19/SBUV</t>
  </si>
  <si>
    <t>D38E26E1-0107-4961-8475-7A3C6749260B</t>
  </si>
  <si>
    <t>Future</t>
  </si>
  <si>
    <t>ISCCP_TOVS_NAT</t>
  </si>
  <si>
    <t>CDR_ECV07_13</t>
  </si>
  <si>
    <t>NOAA</t>
  </si>
  <si>
    <t>TIROS N</t>
  </si>
  <si>
    <t>HIRS/2</t>
  </si>
  <si>
    <t>Yes</t>
  </si>
  <si>
    <t>NOAA-6</t>
  </si>
  <si>
    <t>NOAA-7</t>
  </si>
  <si>
    <t>NOAA-8</t>
  </si>
  <si>
    <t>NOAA-9</t>
  </si>
  <si>
    <t>TIROS N|HIRS/2||NOAA-6|HIRS/2Series continued with NOAA-7 through NOAA-19 with follow-on instruments</t>
  </si>
  <si>
    <t>ftp, ASDC Java Order Tool</t>
  </si>
  <si>
    <t>240AD987-9C48-4752-98BA-95A903005DF1</t>
  </si>
  <si>
    <t>Mireille Paulin</t>
  </si>
  <si>
    <t>mireille.paulin@cnes.fr</t>
  </si>
  <si>
    <t>CNES</t>
  </si>
  <si>
    <t>yes</t>
  </si>
  <si>
    <t>Climate Research, Ozone Depletion Monitoring, Climate Inter Annual Variability</t>
  </si>
  <si>
    <t>CDR_ECV07_14</t>
  </si>
  <si>
    <t>EUMETSAT</t>
  </si>
  <si>
    <t>ESA</t>
  </si>
  <si>
    <t>Others (TBD)</t>
  </si>
  <si>
    <t>OZONE PROFILE</t>
  </si>
  <si>
    <t>ppm</t>
  </si>
  <si>
    <t>6 (3 partial column 0-6km, 0-12km; 0-18km))</t>
  </si>
  <si>
    <t>0,5</t>
  </si>
  <si>
    <t>5 DU</t>
  </si>
  <si>
    <t>TBD</t>
  </si>
  <si>
    <t>both</t>
  </si>
  <si>
    <t>Constrained Access</t>
  </si>
  <si>
    <t>web interface</t>
  </si>
  <si>
    <t>E335175F-C18E-464A-AE58-6B9319598AD1</t>
  </si>
  <si>
    <t>OZONE PROFILES</t>
  </si>
  <si>
    <t>Lucien Froidevaux</t>
  </si>
  <si>
    <t>lucien.froidevaux@jpl.nasa.gov</t>
  </si>
  <si>
    <t>Ozone Radiative Heating And Impact On Dynamics</t>
  </si>
  <si>
    <t>CDR_ECV07_15</t>
  </si>
  <si>
    <t>SAGE-AEM-2</t>
  </si>
  <si>
    <t>SAGE 1</t>
  </si>
  <si>
    <t>ERBS</t>
  </si>
  <si>
    <t>Sage II</t>
  </si>
  <si>
    <t>UARS</t>
  </si>
  <si>
    <t>HALOE</t>
  </si>
  <si>
    <t>MLS</t>
  </si>
  <si>
    <t>SCISAT-1</t>
  </si>
  <si>
    <t>ACE-FTS</t>
  </si>
  <si>
    <t>Aura</t>
  </si>
  <si>
    <t>MLS (EOS-Aura)</t>
  </si>
  <si>
    <t>SAGE/AEM-2/SAGE I, ERBS/SAGE II, UARS/HALOE, UARS/MLS, SCISAT-1/ACE-FTS, Aura/MLS (EOS-Aura).</t>
  </si>
  <si>
    <t>&lt;0.5%/yr (but still being studied)</t>
  </si>
  <si>
    <t>netcdf</t>
  </si>
  <si>
    <t>ftp, Mirador</t>
  </si>
  <si>
    <t>Available now.</t>
  </si>
  <si>
    <t>3799C597-0532-4AEF-8689-31247C99BBD2</t>
  </si>
  <si>
    <t>Stella M L Melo</t>
  </si>
  <si>
    <t>stella.melo@asc-csa.gc.ca</t>
  </si>
  <si>
    <t>CSA</t>
  </si>
  <si>
    <t>Sparc Data Initiative, Esa Climate Change Initiative; Spin Si2n, Sparc Ccmval2 Project;</t>
  </si>
  <si>
    <t>CDR_ECV07_16</t>
  </si>
  <si>
    <t>Odin</t>
  </si>
  <si>
    <t>OSIRIS</t>
  </si>
  <si>
    <t>Odin/OSIRIS</t>
  </si>
  <si>
    <t>local</t>
  </si>
  <si>
    <t>1.5 km</t>
  </si>
  <si>
    <t>measurements to within 2% from 18 to 53 km altitude</t>
  </si>
  <si>
    <t>User interface is web based: http://osirus.usask.ca/?q=node/280</t>
  </si>
  <si>
    <t>HDF-EOS</t>
  </si>
  <si>
    <t>Website is the main mechanism for data dissemination together with presence in conferences and workshops of relevance</t>
  </si>
  <si>
    <t>E659F26B-0499-40BB-A0ED-D45B4FFC0D81</t>
  </si>
  <si>
    <t xml:space="preserve"> SCSIAT</t>
  </si>
  <si>
    <t xml:space="preserve"> SAGE-III</t>
  </si>
  <si>
    <t xml:space="preserve"> UARS</t>
  </si>
  <si>
    <t>BUV/Nimbus-04 Ozone (O3) Profile and Total Column Ozone Monthly L3 Global 5.0deg Lat Zones (BUVN04L3zm.1.00)</t>
  </si>
  <si>
    <t>Two Tcdrs Are Supported - Ozone Profiles And Total Column Ozone</t>
  </si>
  <si>
    <t>CDR_ECV07_4</t>
  </si>
  <si>
    <t>Nimbus-4</t>
  </si>
  <si>
    <t>BUV</t>
  </si>
  <si>
    <t>Nimbus-04/BUV</t>
  </si>
  <si>
    <t>email field</t>
  </si>
  <si>
    <t>BEA78E1E-4753-4B7C-B90C-B973BCB72616</t>
  </si>
  <si>
    <t>SBUV/Nimbus-07 Ozone (O3) Profile and Total Column Ozone Monthly L3 Global 5.0deg Lat Zones (SBUVN07L3zm.1.00)</t>
  </si>
  <si>
    <t>Supports Two Tcdrs - Total Column Ozone And Ozone Profiles</t>
  </si>
  <si>
    <t>CDR_ECV07_5</t>
  </si>
  <si>
    <t>Nimbus-7</t>
  </si>
  <si>
    <t>NIMBUS-7/SBUV</t>
  </si>
  <si>
    <t>ftp, OPeNDAP, MIrador</t>
  </si>
  <si>
    <t>123CE376-42AF-45C8-8CEB-93BE65129318</t>
  </si>
  <si>
    <t>SBUV2/NOAA-09 Ozone (O3) Profile and Total Column Ozone Monthly L3 Global 5.0deg Lat Zones (SBUV2N09L3zm.1.00)</t>
  </si>
  <si>
    <t>CDR_ECV07_6</t>
  </si>
  <si>
    <t>NOAA-9/SBUV</t>
  </si>
  <si>
    <t>ftp,OPeNDAP, Mirador</t>
  </si>
  <si>
    <t>7A050047-3C79-4F6F-8198-0DB0F056E3F6</t>
  </si>
  <si>
    <t>SBUV2/NOAA-11 Ozone (O3) Profile and Total Column Ozone Monthly L3 Global 5.0deg Lat Zones (SBUV2N11L3zm.1.00)</t>
  </si>
  <si>
    <t>CDR_ECV07_7</t>
  </si>
  <si>
    <t>NOAA-11</t>
  </si>
  <si>
    <t>NOAA-11/SBUV</t>
  </si>
  <si>
    <t>BC8033E1-65EE-4CA6-97C2-31EAB25F72D1</t>
  </si>
  <si>
    <t>SBUV2/NOAA-14 Ozone (O3) Profile and Total Column Ozone Monthly L3 Global 5.0deg Lat Zones (SBUV2N14L3zm.1.00)</t>
  </si>
  <si>
    <t>CDR_ECV07_8</t>
  </si>
  <si>
    <t>NOAA-14</t>
  </si>
  <si>
    <t>NOAA-14/SBUV</t>
  </si>
  <si>
    <t>ftp, OPenDAP, Mirador</t>
  </si>
  <si>
    <t>C81D65C1-351C-4810-BB09-BAEB20C8AA3D</t>
  </si>
  <si>
    <t>SBUV2/NOAA-16 Ozone (O3) Profile and Total Column Ozone Monthly L3 Global 5.0deg Lat Zones (SBUV2N16L3zm.1.00)</t>
  </si>
  <si>
    <t>CDR_ECV07_9</t>
  </si>
  <si>
    <t>NOAA-16</t>
  </si>
  <si>
    <t>NOAA-16/SBUV</t>
  </si>
  <si>
    <t>Data Dissemination Mechanisms (e.g. FTP, dispatch of media by post, ...)</t>
  </si>
  <si>
    <t>346876C4-A3D3-4A60-B996-5ADA04D85FED</t>
  </si>
  <si>
    <t>Ozone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</si>
</sst>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/yyyy"/>
  </numFmts>
  <fonts count="5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65" fontId="0" fillId="0" borderId="0" xfId="0" applyNumberFormat="1" applyFill="1" applyBorder="1"/>
    <xf numFmtId="0" fontId="0" fillId="0" borderId="0" xfId="0" applyFill="1"/>
    <xf numFmtId="164" fontId="0" fillId="0" borderId="0" xfId="0" applyNumberFormat="1" applyFill="1" applyAlignment="1">
      <alignment wrapText="1"/>
    </xf>
    <xf numFmtId="9" fontId="0" fillId="0" borderId="0" xfId="0" applyNumberFormat="1" applyFill="1"/>
    <xf numFmtId="164" fontId="1" fillId="0" borderId="0" xfId="0" applyNumberFormat="1" applyFont="1" applyFill="1"/>
    <xf numFmtId="22" fontId="0" fillId="0" borderId="0" xfId="0" applyNumberFormat="1" applyFill="1"/>
    <xf numFmtId="164" fontId="0" fillId="0" borderId="0" xfId="0" applyNumberFormat="1" applyFill="1"/>
    <xf numFmtId="15" fontId="0" fillId="0" borderId="0" xfId="0" applyNumberForma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17"/>
  <sheetViews>
    <sheetView tabSelected="1" workbookViewId="0">
      <selection activeCell="O19" sqref="O19"/>
    </sheetView>
  </sheetViews>
  <sheetFormatPr baseColWidth="10" defaultRowHeight="15" x14ac:dyDescent="0"/>
  <cols>
    <col min="1" max="1" width="5.33203125" style="2" customWidth="1"/>
    <col min="2" max="2" width="9.1640625" style="2" customWidth="1"/>
    <col min="3" max="3" width="8.83203125" style="2" customWidth="1"/>
    <col min="4" max="4" width="11.1640625" style="2" customWidth="1"/>
    <col min="5" max="5" width="10.83203125" style="2"/>
    <col min="6" max="14" width="0" style="2" hidden="1" customWidth="1"/>
    <col min="15" max="15" width="10.83203125" style="2"/>
    <col min="16" max="25" width="0" style="2" hidden="1" customWidth="1"/>
    <col min="26" max="27" width="10.83203125" style="2"/>
    <col min="28" max="28" width="10.83203125" style="2" hidden="1" customWidth="1"/>
    <col min="29" max="30" width="10.83203125" style="2" customWidth="1"/>
    <col min="31" max="83" width="10.83203125" style="2" hidden="1" customWidth="1"/>
    <col min="84" max="84" width="10.83203125" style="2" customWidth="1"/>
    <col min="85" max="102" width="10.83203125" style="2" hidden="1" customWidth="1"/>
    <col min="103" max="103" width="10.83203125" style="2"/>
    <col min="104" max="115" width="10.83203125" style="2" customWidth="1"/>
    <col min="116" max="16384" width="10.83203125" style="2"/>
  </cols>
  <sheetData>
    <row r="1" spans="1:125" ht="16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Y1" s="2" t="s">
        <v>97</v>
      </c>
      <c r="CZ1" s="2" t="s">
        <v>98</v>
      </c>
      <c r="DA1" s="2" t="s">
        <v>99</v>
      </c>
      <c r="DB1" s="2" t="s">
        <v>100</v>
      </c>
      <c r="DC1" s="2" t="s">
        <v>101</v>
      </c>
      <c r="DD1" s="2" t="s">
        <v>102</v>
      </c>
      <c r="DE1" s="2" t="s">
        <v>103</v>
      </c>
      <c r="DF1" s="2" t="s">
        <v>104</v>
      </c>
      <c r="DG1" s="2" t="s">
        <v>105</v>
      </c>
      <c r="DH1" s="2" t="s">
        <v>106</v>
      </c>
      <c r="DI1" s="2" t="s">
        <v>107</v>
      </c>
      <c r="DJ1" s="2" t="s">
        <v>108</v>
      </c>
      <c r="DK1" s="2" t="s">
        <v>109</v>
      </c>
      <c r="DL1" s="2" t="s">
        <v>110</v>
      </c>
      <c r="DM1" s="2" t="s">
        <v>52</v>
      </c>
      <c r="DN1" s="2" t="s">
        <v>53</v>
      </c>
      <c r="DO1" s="2" t="s">
        <v>54</v>
      </c>
      <c r="DP1" s="2" t="s">
        <v>55</v>
      </c>
      <c r="DQ1" s="2" t="s">
        <v>56</v>
      </c>
      <c r="DR1" s="3" t="s">
        <v>111</v>
      </c>
      <c r="DS1" s="2" t="s">
        <v>112</v>
      </c>
      <c r="DT1" s="2" t="s">
        <v>113</v>
      </c>
      <c r="DU1" s="2" t="s">
        <v>114</v>
      </c>
    </row>
    <row r="2" spans="1:125">
      <c r="A2" s="2" t="s">
        <v>115</v>
      </c>
      <c r="B2" s="2" t="s">
        <v>116</v>
      </c>
      <c r="C2" s="2" t="s">
        <v>117</v>
      </c>
      <c r="D2" s="2" t="s">
        <v>118</v>
      </c>
      <c r="E2" s="2" t="s">
        <v>119</v>
      </c>
      <c r="H2" s="2" t="s">
        <v>120</v>
      </c>
      <c r="K2" s="2" t="s">
        <v>120</v>
      </c>
      <c r="L2" s="2" t="s">
        <v>120</v>
      </c>
      <c r="N2" s="2" t="s">
        <v>121</v>
      </c>
      <c r="O2" s="2" t="s">
        <v>122</v>
      </c>
      <c r="P2" s="2" t="s">
        <v>119</v>
      </c>
      <c r="Q2" s="2" t="s">
        <v>119</v>
      </c>
      <c r="R2" s="2" t="s">
        <v>119</v>
      </c>
      <c r="S2" s="2" t="s">
        <v>119</v>
      </c>
      <c r="T2" s="2" t="s">
        <v>119</v>
      </c>
      <c r="U2" s="2" t="s">
        <v>119</v>
      </c>
      <c r="V2" s="2" t="s">
        <v>119</v>
      </c>
      <c r="W2" s="2" t="s">
        <v>119</v>
      </c>
      <c r="X2" s="2" t="s">
        <v>119</v>
      </c>
      <c r="Y2" s="2" t="s">
        <v>119</v>
      </c>
      <c r="Z2" s="1">
        <v>37500</v>
      </c>
      <c r="AA2" s="1">
        <v>40878</v>
      </c>
      <c r="AC2" s="2" t="s">
        <v>123</v>
      </c>
      <c r="AD2" s="2" t="s">
        <v>124</v>
      </c>
      <c r="AE2" s="2" t="s">
        <v>125</v>
      </c>
      <c r="AF2" s="2" t="s">
        <v>126</v>
      </c>
      <c r="AH2" s="2" t="s">
        <v>127</v>
      </c>
      <c r="AY2" s="2" t="s">
        <v>128</v>
      </c>
      <c r="AZ2" s="2" t="s">
        <v>129</v>
      </c>
      <c r="BA2" s="2" t="s">
        <v>130</v>
      </c>
      <c r="BB2" s="2" t="s">
        <v>131</v>
      </c>
      <c r="BC2" s="2" t="s">
        <v>132</v>
      </c>
      <c r="BD2" s="2" t="s">
        <v>133</v>
      </c>
      <c r="BE2" s="4">
        <v>0.01</v>
      </c>
      <c r="BI2" s="2" t="s">
        <v>120</v>
      </c>
      <c r="BN2" s="2" t="s">
        <v>120</v>
      </c>
      <c r="BO2" s="2" t="s">
        <v>120</v>
      </c>
      <c r="BT2" s="2" t="s">
        <v>120</v>
      </c>
      <c r="BU2" s="2" t="s">
        <v>134</v>
      </c>
      <c r="BV2" s="2" t="s">
        <v>135</v>
      </c>
      <c r="BW2" s="2" t="s">
        <v>136</v>
      </c>
      <c r="BZ2" s="2" t="s">
        <v>137</v>
      </c>
      <c r="CA2" s="2">
        <v>1426</v>
      </c>
      <c r="CB2" s="2" t="s">
        <v>138</v>
      </c>
      <c r="CC2" s="2" t="s">
        <v>139</v>
      </c>
      <c r="CF2" s="2" t="s">
        <v>140</v>
      </c>
      <c r="CG2" s="2" t="s">
        <v>141</v>
      </c>
      <c r="CY2" s="2">
        <f t="shared" ref="CY2:CY14" si="0">YEARFRAC(Z2,AA2)</f>
        <v>9.25</v>
      </c>
      <c r="CZ2" s="2">
        <f t="shared" ref="CZ2:CZ14" si="1">(COUNTIF(S2,"*")+COUNTIF(T2,"*")+COUNTIF(AE2,"*")+COUNTIF(BG2,"*"))/4</f>
        <v>0.75</v>
      </c>
      <c r="DA2" s="2">
        <f t="shared" ref="DA2:DA14" si="2">(COUNTIF(Q2,"*")+COUNTIF(I2,"*")+COUNTIF(BR2,"y*"))/3</f>
        <v>0.33333333333333331</v>
      </c>
      <c r="DB2" s="2">
        <f t="shared" ref="DB2:DB14" si="3">(COUNTIF(U2,"*")+COUNTA(BA2)+COUNTA(BB2)+COUNTA(BC2)+COUNTA(BD2)+COUNTA(BE2)+COUNTIF(BN2,"y*"))/7</f>
        <v>0.8571428571428571</v>
      </c>
      <c r="DC2" s="2">
        <f t="shared" ref="DC2:DC14" si="4">(COUNTIF(V2,"*")+COUNTIF(BH2,"*"))/2</f>
        <v>0.5</v>
      </c>
      <c r="DD2" s="2">
        <f t="shared" ref="DD2:DD14" si="5">(COUNTIF(V2,"*")+COUNTIF(BF2,"*"))/2</f>
        <v>0.5</v>
      </c>
      <c r="DE2" s="2">
        <f t="shared" ref="DE2:DE14" si="6">COUNTIF(AZ2,"*")</f>
        <v>1</v>
      </c>
      <c r="DF2" s="2">
        <f t="shared" ref="DF2:DF14" si="7">COUNTIF(W2,"*")</f>
        <v>1</v>
      </c>
      <c r="DG2" s="2">
        <f t="shared" ref="DG2:DG14" si="8">(COUNTIF(X2,"*")+COUNTIF(BS2,"*")+COUNTIF(BT2,"*")+COUNTIF(BU2,"*")+COUNTIF(BV2,"*")+COUNTIF(BW2,"*")+COUNTIF(BX2,"*")-COUNTIF(BT2,"no*")-COUNTIF(BU2,"no*")-COUNTIF(BV2,"no*"))/7</f>
        <v>0.5714285714285714</v>
      </c>
      <c r="DH2" s="2">
        <f t="shared" ref="DH2:DH14" si="9">COUNTIF(BZ2,"*")+COUNTA(BZ2)</f>
        <v>2</v>
      </c>
      <c r="DI2" s="2">
        <f t="shared" ref="DI2:DI14" si="10">COUNTIF(Y2,"*")</f>
        <v>1</v>
      </c>
      <c r="DJ2" s="2">
        <f t="shared" ref="DJ2:DJ14" si="11">COUNTIF(BR2,"y*")</f>
        <v>0</v>
      </c>
      <c r="DK2" s="2">
        <f t="shared" ref="DK2:DK5" si="12">(COUNTIF(U2,"*")+COUNTIF(W2,"*")+COUNTIF(BO2,"y*"))/3</f>
        <v>0.66666666666666663</v>
      </c>
      <c r="DL2" s="2">
        <f t="shared" ref="DL2:DL14" si="13">SUM(CZ2:DK2)/12</f>
        <v>0.76488095238095222</v>
      </c>
      <c r="DM2" s="2" t="str">
        <f t="shared" ref="DM2:DQ5" si="14">BA2</f>
        <v>5 degrees</v>
      </c>
      <c r="DN2" s="2" t="str">
        <f t="shared" si="14"/>
        <v>Number field</v>
      </c>
      <c r="DO2" s="2" t="str">
        <f t="shared" si="14"/>
        <v>Monthly</v>
      </c>
      <c r="DP2" s="2" t="str">
        <f t="shared" si="14"/>
        <v>1 Dobson unit</v>
      </c>
      <c r="DQ2" s="2">
        <f t="shared" si="14"/>
        <v>0.01</v>
      </c>
      <c r="DR2" s="5">
        <v>0.8</v>
      </c>
      <c r="DS2" s="2">
        <f t="shared" ref="DS2:DS14" si="15">COUNTIF(N2,"*")</f>
        <v>1</v>
      </c>
      <c r="DT2" s="2" t="str">
        <f t="shared" ref="DT2:DT14" si="16">N2</f>
        <v>Total Column Ozone And Ozone Profiles</v>
      </c>
      <c r="DU2" s="2">
        <f>SUM(CY2/30,DL2,DR2,DS2)</f>
        <v>2.8732142857142859</v>
      </c>
    </row>
    <row r="3" spans="1:125">
      <c r="A3" s="2" t="s">
        <v>115</v>
      </c>
      <c r="B3" s="2" t="s">
        <v>116</v>
      </c>
      <c r="C3" s="2" t="s">
        <v>117</v>
      </c>
      <c r="D3" s="2" t="s">
        <v>142</v>
      </c>
      <c r="E3" s="2" t="s">
        <v>119</v>
      </c>
      <c r="H3" s="2" t="s">
        <v>120</v>
      </c>
      <c r="K3" s="2" t="s">
        <v>120</v>
      </c>
      <c r="L3" s="2" t="s">
        <v>120</v>
      </c>
      <c r="N3" s="2" t="s">
        <v>121</v>
      </c>
      <c r="O3" s="2" t="s">
        <v>143</v>
      </c>
      <c r="P3" s="2" t="s">
        <v>119</v>
      </c>
      <c r="Q3" s="2" t="s">
        <v>119</v>
      </c>
      <c r="R3" s="2" t="s">
        <v>119</v>
      </c>
      <c r="S3" s="2" t="s">
        <v>119</v>
      </c>
      <c r="T3" s="2" t="s">
        <v>119</v>
      </c>
      <c r="U3" s="2" t="s">
        <v>119</v>
      </c>
      <c r="V3" s="2" t="s">
        <v>119</v>
      </c>
      <c r="W3" s="2" t="s">
        <v>119</v>
      </c>
      <c r="X3" s="2" t="s">
        <v>119</v>
      </c>
      <c r="Y3" s="2" t="s">
        <v>119</v>
      </c>
      <c r="Z3" s="1">
        <v>38534</v>
      </c>
      <c r="AA3" s="1">
        <v>40878</v>
      </c>
      <c r="AC3" s="2" t="s">
        <v>123</v>
      </c>
      <c r="AD3" s="2" t="s">
        <v>124</v>
      </c>
      <c r="AE3" s="2" t="s">
        <v>144</v>
      </c>
      <c r="AF3" s="2" t="s">
        <v>126</v>
      </c>
      <c r="AH3" s="2" t="s">
        <v>127</v>
      </c>
      <c r="AY3" s="2" t="s">
        <v>145</v>
      </c>
      <c r="AZ3" s="2" t="s">
        <v>129</v>
      </c>
      <c r="BA3" s="2" t="s">
        <v>130</v>
      </c>
      <c r="BB3" s="2" t="s">
        <v>131</v>
      </c>
      <c r="BC3" s="2" t="s">
        <v>132</v>
      </c>
      <c r="BD3" s="2" t="s">
        <v>133</v>
      </c>
      <c r="BE3" s="4">
        <v>0.01</v>
      </c>
      <c r="BI3" s="2" t="s">
        <v>120</v>
      </c>
      <c r="BN3" s="2" t="s">
        <v>120</v>
      </c>
      <c r="BO3" s="2" t="s">
        <v>120</v>
      </c>
      <c r="BT3" s="2" t="s">
        <v>120</v>
      </c>
      <c r="BU3" s="2" t="s">
        <v>134</v>
      </c>
      <c r="BV3" s="2" t="s">
        <v>135</v>
      </c>
      <c r="BW3" s="2" t="s">
        <v>136</v>
      </c>
      <c r="BZ3" s="2" t="s">
        <v>137</v>
      </c>
      <c r="CA3" s="2">
        <v>1427</v>
      </c>
      <c r="CB3" s="2" t="s">
        <v>138</v>
      </c>
      <c r="CC3" s="2" t="s">
        <v>146</v>
      </c>
      <c r="CF3" s="2" t="s">
        <v>140</v>
      </c>
      <c r="CG3" s="2" t="s">
        <v>141</v>
      </c>
      <c r="CY3" s="2">
        <f t="shared" si="0"/>
        <v>6.416666666666667</v>
      </c>
      <c r="CZ3" s="2">
        <f t="shared" si="1"/>
        <v>0.75</v>
      </c>
      <c r="DA3" s="2">
        <f t="shared" si="2"/>
        <v>0.33333333333333331</v>
      </c>
      <c r="DB3" s="2">
        <f t="shared" si="3"/>
        <v>0.8571428571428571</v>
      </c>
      <c r="DC3" s="2">
        <f t="shared" si="4"/>
        <v>0.5</v>
      </c>
      <c r="DD3" s="2">
        <f t="shared" si="5"/>
        <v>0.5</v>
      </c>
      <c r="DE3" s="2">
        <f t="shared" si="6"/>
        <v>1</v>
      </c>
      <c r="DF3" s="2">
        <f t="shared" si="7"/>
        <v>1</v>
      </c>
      <c r="DG3" s="2">
        <f t="shared" si="8"/>
        <v>0.5714285714285714</v>
      </c>
      <c r="DH3" s="2">
        <f t="shared" si="9"/>
        <v>2</v>
      </c>
      <c r="DI3" s="2">
        <f t="shared" si="10"/>
        <v>1</v>
      </c>
      <c r="DJ3" s="2">
        <f t="shared" si="11"/>
        <v>0</v>
      </c>
      <c r="DK3" s="2">
        <f t="shared" si="12"/>
        <v>0.66666666666666663</v>
      </c>
      <c r="DL3" s="2">
        <f t="shared" si="13"/>
        <v>0.76488095238095222</v>
      </c>
      <c r="DM3" s="2" t="str">
        <f t="shared" si="14"/>
        <v>5 degrees</v>
      </c>
      <c r="DN3" s="2" t="str">
        <f t="shared" si="14"/>
        <v>Number field</v>
      </c>
      <c r="DO3" s="2" t="str">
        <f t="shared" si="14"/>
        <v>Monthly</v>
      </c>
      <c r="DP3" s="2" t="str">
        <f t="shared" si="14"/>
        <v>1 Dobson unit</v>
      </c>
      <c r="DQ3" s="2">
        <f t="shared" si="14"/>
        <v>0.01</v>
      </c>
      <c r="DR3" s="5">
        <v>0.8</v>
      </c>
      <c r="DS3" s="2">
        <f t="shared" si="15"/>
        <v>1</v>
      </c>
      <c r="DT3" s="2" t="str">
        <f t="shared" si="16"/>
        <v>Total Column Ozone And Ozone Profiles</v>
      </c>
      <c r="DU3" s="2">
        <f>SUM(CY3/30,DL3,DR3,DS3)</f>
        <v>2.7787698412698409</v>
      </c>
    </row>
    <row r="4" spans="1:125">
      <c r="A4" s="2" t="s">
        <v>115</v>
      </c>
      <c r="B4" s="2" t="s">
        <v>116</v>
      </c>
      <c r="C4" s="2" t="s">
        <v>117</v>
      </c>
      <c r="D4" s="2" t="s">
        <v>147</v>
      </c>
      <c r="E4" s="2" t="s">
        <v>119</v>
      </c>
      <c r="H4" s="2" t="s">
        <v>120</v>
      </c>
      <c r="K4" s="2" t="s">
        <v>120</v>
      </c>
      <c r="L4" s="2" t="s">
        <v>120</v>
      </c>
      <c r="N4" s="2" t="s">
        <v>121</v>
      </c>
      <c r="O4" s="2" t="s">
        <v>148</v>
      </c>
      <c r="P4" s="2" t="s">
        <v>119</v>
      </c>
      <c r="Q4" s="2" t="s">
        <v>119</v>
      </c>
      <c r="R4" s="2" t="s">
        <v>119</v>
      </c>
      <c r="S4" s="2" t="s">
        <v>119</v>
      </c>
      <c r="T4" s="2" t="s">
        <v>119</v>
      </c>
      <c r="U4" s="2" t="s">
        <v>119</v>
      </c>
      <c r="V4" s="2" t="s">
        <v>119</v>
      </c>
      <c r="W4" s="2" t="s">
        <v>119</v>
      </c>
      <c r="X4" s="2" t="s">
        <v>119</v>
      </c>
      <c r="Y4" s="2" t="s">
        <v>119</v>
      </c>
      <c r="Z4" s="1">
        <v>39873</v>
      </c>
      <c r="AA4" s="1">
        <v>40878</v>
      </c>
      <c r="AC4" s="2" t="s">
        <v>123</v>
      </c>
      <c r="AD4" s="2" t="s">
        <v>124</v>
      </c>
      <c r="AE4" s="2" t="s">
        <v>149</v>
      </c>
      <c r="AF4" s="2" t="s">
        <v>126</v>
      </c>
      <c r="AH4" s="2" t="s">
        <v>127</v>
      </c>
      <c r="AY4" s="2" t="s">
        <v>150</v>
      </c>
      <c r="AZ4" s="2" t="s">
        <v>129</v>
      </c>
      <c r="BA4" s="2" t="s">
        <v>130</v>
      </c>
      <c r="BB4" s="2" t="s">
        <v>131</v>
      </c>
      <c r="BC4" s="2" t="s">
        <v>132</v>
      </c>
      <c r="BD4" s="2" t="s">
        <v>133</v>
      </c>
      <c r="BE4" s="4">
        <v>0.01</v>
      </c>
      <c r="BI4" s="2" t="s">
        <v>120</v>
      </c>
      <c r="BN4" s="2" t="s">
        <v>120</v>
      </c>
      <c r="BO4" s="2" t="s">
        <v>120</v>
      </c>
      <c r="BT4" s="2" t="s">
        <v>120</v>
      </c>
      <c r="BU4" s="2" t="s">
        <v>134</v>
      </c>
      <c r="BV4" s="2" t="s">
        <v>135</v>
      </c>
      <c r="BW4" s="2" t="s">
        <v>136</v>
      </c>
      <c r="BZ4" s="2" t="s">
        <v>137</v>
      </c>
      <c r="CA4" s="2">
        <v>1428</v>
      </c>
      <c r="CB4" s="2" t="s">
        <v>138</v>
      </c>
      <c r="CC4" s="2" t="s">
        <v>151</v>
      </c>
      <c r="CF4" s="2" t="s">
        <v>140</v>
      </c>
      <c r="CG4" s="2" t="s">
        <v>141</v>
      </c>
      <c r="CY4" s="2">
        <f t="shared" si="0"/>
        <v>2.75</v>
      </c>
      <c r="CZ4" s="2">
        <f t="shared" si="1"/>
        <v>0.75</v>
      </c>
      <c r="DA4" s="2">
        <f t="shared" si="2"/>
        <v>0.33333333333333331</v>
      </c>
      <c r="DB4" s="2">
        <f t="shared" si="3"/>
        <v>0.8571428571428571</v>
      </c>
      <c r="DC4" s="2">
        <f t="shared" si="4"/>
        <v>0.5</v>
      </c>
      <c r="DD4" s="2">
        <f t="shared" si="5"/>
        <v>0.5</v>
      </c>
      <c r="DE4" s="2">
        <f t="shared" si="6"/>
        <v>1</v>
      </c>
      <c r="DF4" s="2">
        <f t="shared" si="7"/>
        <v>1</v>
      </c>
      <c r="DG4" s="2">
        <f t="shared" si="8"/>
        <v>0.5714285714285714</v>
      </c>
      <c r="DH4" s="2">
        <f t="shared" si="9"/>
        <v>2</v>
      </c>
      <c r="DI4" s="2">
        <f t="shared" si="10"/>
        <v>1</v>
      </c>
      <c r="DJ4" s="2">
        <f t="shared" si="11"/>
        <v>0</v>
      </c>
      <c r="DK4" s="2">
        <f t="shared" si="12"/>
        <v>0.66666666666666663</v>
      </c>
      <c r="DL4" s="2">
        <f t="shared" si="13"/>
        <v>0.76488095238095222</v>
      </c>
      <c r="DM4" s="2" t="str">
        <f t="shared" si="14"/>
        <v>5 degrees</v>
      </c>
      <c r="DN4" s="2" t="str">
        <f t="shared" si="14"/>
        <v>Number field</v>
      </c>
      <c r="DO4" s="2" t="str">
        <f t="shared" si="14"/>
        <v>Monthly</v>
      </c>
      <c r="DP4" s="2" t="str">
        <f t="shared" si="14"/>
        <v>1 Dobson unit</v>
      </c>
      <c r="DQ4" s="2">
        <f t="shared" si="14"/>
        <v>0.01</v>
      </c>
      <c r="DR4" s="5">
        <v>0.8</v>
      </c>
      <c r="DS4" s="2">
        <f t="shared" si="15"/>
        <v>1</v>
      </c>
      <c r="DT4" s="2" t="str">
        <f t="shared" si="16"/>
        <v>Total Column Ozone And Ozone Profiles</v>
      </c>
      <c r="DU4" s="2">
        <f>SUM(CY4/30,DL4,DR4,DS4)</f>
        <v>2.6565476190476192</v>
      </c>
    </row>
    <row r="5" spans="1:125">
      <c r="A5" s="2" t="s">
        <v>152</v>
      </c>
      <c r="B5" s="2" t="s">
        <v>116</v>
      </c>
      <c r="C5" s="2" t="s">
        <v>117</v>
      </c>
      <c r="D5" s="2" t="s">
        <v>153</v>
      </c>
      <c r="E5" s="2" t="s">
        <v>119</v>
      </c>
      <c r="H5" s="2" t="s">
        <v>120</v>
      </c>
      <c r="K5" s="2" t="s">
        <v>120</v>
      </c>
      <c r="L5" s="2" t="s">
        <v>120</v>
      </c>
      <c r="O5" s="2" t="s">
        <v>154</v>
      </c>
      <c r="P5" s="2" t="s">
        <v>155</v>
      </c>
      <c r="Q5" s="2" t="s">
        <v>155</v>
      </c>
      <c r="R5" s="2" t="s">
        <v>119</v>
      </c>
      <c r="S5" s="2" t="s">
        <v>119</v>
      </c>
      <c r="T5" s="2" t="s">
        <v>119</v>
      </c>
      <c r="U5" s="2" t="s">
        <v>119</v>
      </c>
      <c r="V5" s="2" t="s">
        <v>119</v>
      </c>
      <c r="W5" s="2" t="s">
        <v>119</v>
      </c>
      <c r="X5" s="2" t="s">
        <v>119</v>
      </c>
      <c r="Y5" s="2" t="s">
        <v>119</v>
      </c>
      <c r="Z5" s="1">
        <v>30498</v>
      </c>
      <c r="AA5" s="1">
        <v>40148</v>
      </c>
      <c r="AC5" s="2" t="s">
        <v>123</v>
      </c>
      <c r="AD5" s="2" t="s">
        <v>124</v>
      </c>
      <c r="AE5" s="2" t="s">
        <v>156</v>
      </c>
      <c r="AF5" s="2" t="s">
        <v>157</v>
      </c>
      <c r="AH5" s="2" t="s">
        <v>158</v>
      </c>
      <c r="AI5" s="2" t="s">
        <v>159</v>
      </c>
      <c r="AJ5" s="2" t="s">
        <v>157</v>
      </c>
      <c r="AL5" s="2" t="s">
        <v>160</v>
      </c>
      <c r="AO5" s="2" t="s">
        <v>161</v>
      </c>
      <c r="AR5" s="2" t="s">
        <v>162</v>
      </c>
      <c r="AY5" s="2" t="s">
        <v>163</v>
      </c>
      <c r="AZ5" s="2" t="s">
        <v>124</v>
      </c>
      <c r="BI5" s="2" t="s">
        <v>120</v>
      </c>
      <c r="BN5" s="2" t="s">
        <v>120</v>
      </c>
      <c r="BO5" s="2" t="s">
        <v>120</v>
      </c>
      <c r="BT5" s="2" t="s">
        <v>120</v>
      </c>
      <c r="BU5" s="2" t="s">
        <v>124</v>
      </c>
      <c r="BV5" s="2" t="s">
        <v>124</v>
      </c>
      <c r="BW5" s="2" t="s">
        <v>164</v>
      </c>
      <c r="BZ5" s="2" t="s">
        <v>137</v>
      </c>
      <c r="CA5" s="6">
        <v>37954</v>
      </c>
      <c r="CB5" s="2" t="s">
        <v>138</v>
      </c>
      <c r="CC5" s="2" t="s">
        <v>165</v>
      </c>
      <c r="CF5" s="2" t="s">
        <v>140</v>
      </c>
      <c r="CG5" s="2" t="s">
        <v>141</v>
      </c>
      <c r="CY5" s="2">
        <f t="shared" si="0"/>
        <v>26.416666666666668</v>
      </c>
      <c r="CZ5" s="2">
        <f t="shared" si="1"/>
        <v>0.75</v>
      </c>
      <c r="DA5" s="2">
        <f t="shared" si="2"/>
        <v>0.33333333333333331</v>
      </c>
      <c r="DB5" s="2">
        <f t="shared" si="3"/>
        <v>0.14285714285714285</v>
      </c>
      <c r="DC5" s="2">
        <f t="shared" si="4"/>
        <v>0.5</v>
      </c>
      <c r="DD5" s="2">
        <f t="shared" si="5"/>
        <v>0.5</v>
      </c>
      <c r="DE5" s="2">
        <f t="shared" si="6"/>
        <v>1</v>
      </c>
      <c r="DF5" s="2">
        <f t="shared" si="7"/>
        <v>1</v>
      </c>
      <c r="DG5" s="2">
        <f t="shared" si="8"/>
        <v>0.2857142857142857</v>
      </c>
      <c r="DH5" s="2">
        <f t="shared" si="9"/>
        <v>2</v>
      </c>
      <c r="DI5" s="2">
        <f t="shared" si="10"/>
        <v>1</v>
      </c>
      <c r="DJ5" s="2">
        <f t="shared" si="11"/>
        <v>0</v>
      </c>
      <c r="DK5" s="2">
        <f t="shared" si="12"/>
        <v>0.66666666666666663</v>
      </c>
      <c r="DL5" s="2">
        <f t="shared" si="13"/>
        <v>0.68154761904761907</v>
      </c>
      <c r="DM5" s="2">
        <f t="shared" si="14"/>
        <v>0</v>
      </c>
      <c r="DN5" s="2">
        <f t="shared" si="14"/>
        <v>0</v>
      </c>
      <c r="DO5" s="2">
        <f t="shared" si="14"/>
        <v>0</v>
      </c>
      <c r="DP5" s="2">
        <f t="shared" si="14"/>
        <v>0</v>
      </c>
      <c r="DQ5" s="2">
        <f t="shared" si="14"/>
        <v>0</v>
      </c>
      <c r="DR5" s="5">
        <v>0</v>
      </c>
      <c r="DS5" s="2">
        <f t="shared" si="15"/>
        <v>0</v>
      </c>
      <c r="DT5" s="2">
        <f t="shared" si="16"/>
        <v>0</v>
      </c>
      <c r="DU5" s="2">
        <f>SUM(CY5/30,DL5,DR5,DS5)</f>
        <v>1.5621031746031746</v>
      </c>
    </row>
    <row r="6" spans="1:125">
      <c r="A6" s="2" t="s">
        <v>115</v>
      </c>
      <c r="B6" s="2" t="s">
        <v>166</v>
      </c>
      <c r="C6" s="2" t="s">
        <v>167</v>
      </c>
      <c r="E6" s="2" t="s">
        <v>168</v>
      </c>
      <c r="H6" s="2" t="s">
        <v>120</v>
      </c>
      <c r="K6" s="2" t="s">
        <v>120</v>
      </c>
      <c r="L6" s="2" t="s">
        <v>169</v>
      </c>
      <c r="N6" s="2" t="s">
        <v>170</v>
      </c>
      <c r="O6" s="2" t="s">
        <v>171</v>
      </c>
      <c r="P6" s="2" t="s">
        <v>172</v>
      </c>
      <c r="Q6" s="2" t="s">
        <v>168</v>
      </c>
      <c r="R6" s="2" t="s">
        <v>168</v>
      </c>
      <c r="S6" s="2" t="s">
        <v>172</v>
      </c>
      <c r="T6" s="2" t="s">
        <v>172</v>
      </c>
      <c r="U6" s="2" t="s">
        <v>173</v>
      </c>
      <c r="V6" s="2" t="s">
        <v>174</v>
      </c>
      <c r="W6" s="2" t="s">
        <v>168</v>
      </c>
      <c r="X6" s="2" t="s">
        <v>168</v>
      </c>
      <c r="Y6" s="2" t="s">
        <v>168</v>
      </c>
      <c r="Z6" s="1">
        <v>40330</v>
      </c>
      <c r="AA6" s="1">
        <v>41244</v>
      </c>
      <c r="AC6" s="2" t="s">
        <v>175</v>
      </c>
      <c r="AD6" s="2" t="s">
        <v>176</v>
      </c>
      <c r="AH6" s="2" t="s">
        <v>127</v>
      </c>
      <c r="AZ6" s="2" t="s">
        <v>129</v>
      </c>
      <c r="BA6" s="2">
        <v>25</v>
      </c>
      <c r="BB6" s="2" t="s">
        <v>177</v>
      </c>
      <c r="BC6" s="2" t="s">
        <v>178</v>
      </c>
      <c r="BD6" s="2" t="s">
        <v>179</v>
      </c>
      <c r="BE6" s="2" t="s">
        <v>180</v>
      </c>
      <c r="BI6" s="2" t="s">
        <v>169</v>
      </c>
      <c r="BN6" s="2" t="s">
        <v>120</v>
      </c>
      <c r="BO6" s="2" t="s">
        <v>120</v>
      </c>
      <c r="BS6" s="2" t="s">
        <v>167</v>
      </c>
      <c r="BT6" s="2" t="s">
        <v>181</v>
      </c>
      <c r="BU6" s="2" t="s">
        <v>124</v>
      </c>
      <c r="BV6" s="2" t="s">
        <v>182</v>
      </c>
      <c r="BW6" s="2" t="s">
        <v>183</v>
      </c>
      <c r="BZ6" s="2">
        <v>1</v>
      </c>
      <c r="CA6" s="2">
        <v>1430</v>
      </c>
      <c r="CB6" s="2" t="s">
        <v>138</v>
      </c>
      <c r="CC6" s="2" t="s">
        <v>184</v>
      </c>
      <c r="CF6" s="2" t="s">
        <v>185</v>
      </c>
      <c r="CG6" s="2" t="s">
        <v>141</v>
      </c>
      <c r="CY6" s="2">
        <f t="shared" si="0"/>
        <v>2.5</v>
      </c>
      <c r="CZ6" s="2">
        <f t="shared" si="1"/>
        <v>0.5</v>
      </c>
      <c r="DA6" s="2">
        <f t="shared" si="2"/>
        <v>0.33333333333333331</v>
      </c>
      <c r="DB6" s="2">
        <f t="shared" si="3"/>
        <v>0.8571428571428571</v>
      </c>
      <c r="DC6" s="2">
        <f t="shared" si="4"/>
        <v>0.5</v>
      </c>
      <c r="DD6" s="2">
        <f t="shared" si="5"/>
        <v>0.5</v>
      </c>
      <c r="DE6" s="2">
        <f t="shared" si="6"/>
        <v>1</v>
      </c>
      <c r="DF6" s="2">
        <f t="shared" si="7"/>
        <v>1</v>
      </c>
      <c r="DG6" s="2">
        <f t="shared" si="8"/>
        <v>0.7142857142857143</v>
      </c>
      <c r="DH6" s="2">
        <f t="shared" si="9"/>
        <v>1</v>
      </c>
      <c r="DI6" s="2">
        <f t="shared" si="10"/>
        <v>1</v>
      </c>
      <c r="DJ6" s="2">
        <f t="shared" si="11"/>
        <v>0</v>
      </c>
      <c r="DL6" s="2">
        <f t="shared" si="13"/>
        <v>0.61706349206349198</v>
      </c>
      <c r="DM6" s="2">
        <f>BA6</f>
        <v>25</v>
      </c>
      <c r="DN6" s="2" t="str">
        <f>BB6</f>
        <v>6 (3 partial column 0-6km, 0-12km; 0-18km))</v>
      </c>
      <c r="DP6" s="2" t="str">
        <f>BD6</f>
        <v>5 DU</v>
      </c>
      <c r="DQ6" s="2" t="str">
        <f>BE6</f>
        <v>TBD</v>
      </c>
      <c r="DR6" s="7">
        <v>0.8</v>
      </c>
      <c r="DS6" s="2">
        <f t="shared" si="15"/>
        <v>1</v>
      </c>
      <c r="DT6" s="2" t="str">
        <f t="shared" si="16"/>
        <v>Climate Research, Ozone Depletion Monitoring, Climate Inter Annual Variability</v>
      </c>
      <c r="DU6" s="2">
        <f>SUM(CY6/30,DL6,DR6,DS6)</f>
        <v>2.5003968253968254</v>
      </c>
    </row>
    <row r="7" spans="1:125">
      <c r="A7" s="2" t="s">
        <v>152</v>
      </c>
      <c r="B7" s="2" t="s">
        <v>186</v>
      </c>
      <c r="C7" s="2" t="s">
        <v>187</v>
      </c>
      <c r="E7" s="2" t="s">
        <v>119</v>
      </c>
      <c r="H7" s="2" t="s">
        <v>120</v>
      </c>
      <c r="K7" s="2" t="s">
        <v>120</v>
      </c>
      <c r="L7" s="2" t="s">
        <v>120</v>
      </c>
      <c r="N7" s="2" t="s">
        <v>188</v>
      </c>
      <c r="O7" s="2" t="s">
        <v>189</v>
      </c>
      <c r="P7" s="2" t="s">
        <v>119</v>
      </c>
      <c r="Q7" s="2" t="s">
        <v>119</v>
      </c>
      <c r="R7" s="2" t="s">
        <v>119</v>
      </c>
      <c r="S7" s="2" t="s">
        <v>119</v>
      </c>
      <c r="T7" s="2" t="s">
        <v>119</v>
      </c>
      <c r="U7" s="2" t="s">
        <v>119</v>
      </c>
      <c r="V7" s="2" t="s">
        <v>119</v>
      </c>
      <c r="W7" s="2" t="s">
        <v>119</v>
      </c>
      <c r="X7" s="2" t="s">
        <v>119</v>
      </c>
      <c r="Y7" s="2" t="s">
        <v>119</v>
      </c>
      <c r="Z7" s="1">
        <v>28915</v>
      </c>
      <c r="AA7" s="1">
        <v>41244</v>
      </c>
      <c r="AB7" s="8">
        <v>41803</v>
      </c>
      <c r="AC7" s="2" t="s">
        <v>175</v>
      </c>
      <c r="AD7" s="2" t="s">
        <v>124</v>
      </c>
      <c r="AE7" s="2" t="s">
        <v>190</v>
      </c>
      <c r="AF7" s="2" t="s">
        <v>191</v>
      </c>
      <c r="AH7" s="2" t="s">
        <v>158</v>
      </c>
      <c r="AI7" s="2" t="s">
        <v>192</v>
      </c>
      <c r="AJ7" s="2" t="s">
        <v>193</v>
      </c>
      <c r="AL7" s="2" t="s">
        <v>194</v>
      </c>
      <c r="AM7" s="2" t="s">
        <v>195</v>
      </c>
      <c r="AO7" s="2" t="s">
        <v>194</v>
      </c>
      <c r="AP7" s="2" t="s">
        <v>196</v>
      </c>
      <c r="AR7" s="2" t="s">
        <v>197</v>
      </c>
      <c r="AS7" s="2" t="s">
        <v>198</v>
      </c>
      <c r="AU7" s="2" t="s">
        <v>199</v>
      </c>
      <c r="AV7" s="2" t="s">
        <v>200</v>
      </c>
      <c r="AY7" s="2" t="s">
        <v>201</v>
      </c>
      <c r="AZ7" s="2" t="s">
        <v>129</v>
      </c>
      <c r="BA7" s="2">
        <v>1000</v>
      </c>
      <c r="BB7" s="2">
        <v>3</v>
      </c>
      <c r="BC7" s="2">
        <v>30</v>
      </c>
      <c r="BD7" s="4">
        <v>0.1</v>
      </c>
      <c r="BE7" s="2" t="s">
        <v>202</v>
      </c>
      <c r="BI7" s="2" t="s">
        <v>120</v>
      </c>
      <c r="BN7" s="2" t="s">
        <v>120</v>
      </c>
      <c r="BO7" s="2" t="s">
        <v>120</v>
      </c>
      <c r="BT7" s="2" t="s">
        <v>120</v>
      </c>
      <c r="BU7" s="2" t="s">
        <v>203</v>
      </c>
      <c r="BV7" s="2" t="s">
        <v>135</v>
      </c>
      <c r="BW7" s="2" t="s">
        <v>204</v>
      </c>
      <c r="BZ7" s="2" t="s">
        <v>205</v>
      </c>
      <c r="CA7" s="2">
        <v>1431</v>
      </c>
      <c r="CB7" s="2" t="s">
        <v>138</v>
      </c>
      <c r="CC7" s="2" t="s">
        <v>206</v>
      </c>
      <c r="CF7" s="2" t="s">
        <v>185</v>
      </c>
      <c r="CG7" s="2" t="s">
        <v>141</v>
      </c>
      <c r="CY7" s="2">
        <f t="shared" si="0"/>
        <v>33.75</v>
      </c>
      <c r="CZ7" s="2">
        <f t="shared" si="1"/>
        <v>0.75</v>
      </c>
      <c r="DA7" s="2">
        <f t="shared" si="2"/>
        <v>0.33333333333333331</v>
      </c>
      <c r="DB7" s="2">
        <f t="shared" si="3"/>
        <v>0.8571428571428571</v>
      </c>
      <c r="DC7" s="2">
        <f t="shared" si="4"/>
        <v>0.5</v>
      </c>
      <c r="DD7" s="2">
        <f t="shared" si="5"/>
        <v>0.5</v>
      </c>
      <c r="DE7" s="2">
        <f t="shared" si="6"/>
        <v>1</v>
      </c>
      <c r="DF7" s="2">
        <f t="shared" si="7"/>
        <v>1</v>
      </c>
      <c r="DG7" s="2">
        <f t="shared" si="8"/>
        <v>0.5714285714285714</v>
      </c>
      <c r="DH7" s="2">
        <f t="shared" si="9"/>
        <v>2</v>
      </c>
      <c r="DI7" s="2">
        <f t="shared" si="10"/>
        <v>1</v>
      </c>
      <c r="DJ7" s="2">
        <f t="shared" si="11"/>
        <v>0</v>
      </c>
      <c r="DK7" s="2">
        <f t="shared" ref="DK7:DK14" si="17">(COUNTIF(U7,"*")+COUNTIF(W7,"*")+COUNTIF(BO7,"y*"))/3</f>
        <v>0.66666666666666663</v>
      </c>
      <c r="DL7" s="2">
        <f t="shared" si="13"/>
        <v>0.76488095238095222</v>
      </c>
      <c r="DM7" s="2">
        <f t="shared" ref="DM7:DQ14" si="18">BA7</f>
        <v>1000</v>
      </c>
      <c r="DN7" s="2">
        <f t="shared" si="18"/>
        <v>3</v>
      </c>
      <c r="DO7" s="2">
        <f t="shared" si="18"/>
        <v>30</v>
      </c>
      <c r="DP7" s="2">
        <f t="shared" si="18"/>
        <v>0.1</v>
      </c>
      <c r="DQ7" s="2" t="str">
        <f t="shared" si="18"/>
        <v>&lt;0.5%/yr (but still being studied)</v>
      </c>
      <c r="DR7" s="5">
        <v>1</v>
      </c>
      <c r="DS7" s="2">
        <f t="shared" si="15"/>
        <v>1</v>
      </c>
      <c r="DT7" s="2" t="str">
        <f t="shared" si="16"/>
        <v>Ozone Radiative Heating And Impact On Dynamics</v>
      </c>
      <c r="DU7" s="2">
        <f>SUM(CY7/30,DL7,DR7,DS7)</f>
        <v>3.8898809523809521</v>
      </c>
    </row>
    <row r="8" spans="1:125">
      <c r="A8" s="2" t="s">
        <v>152</v>
      </c>
      <c r="B8" s="2" t="s">
        <v>207</v>
      </c>
      <c r="C8" s="2" t="s">
        <v>208</v>
      </c>
      <c r="E8" s="2" t="s">
        <v>209</v>
      </c>
      <c r="H8" s="2" t="s">
        <v>120</v>
      </c>
      <c r="K8" s="2" t="s">
        <v>169</v>
      </c>
      <c r="L8" s="2" t="s">
        <v>169</v>
      </c>
      <c r="N8" s="2" t="s">
        <v>210</v>
      </c>
      <c r="O8" s="2" t="s">
        <v>211</v>
      </c>
      <c r="P8" s="2" t="s">
        <v>209</v>
      </c>
      <c r="Q8" s="2" t="s">
        <v>209</v>
      </c>
      <c r="R8" s="2" t="s">
        <v>209</v>
      </c>
      <c r="S8" s="2" t="s">
        <v>124</v>
      </c>
      <c r="T8" s="2" t="s">
        <v>124</v>
      </c>
      <c r="U8" s="2" t="s">
        <v>124</v>
      </c>
      <c r="V8" s="2" t="s">
        <v>209</v>
      </c>
      <c r="W8" s="2" t="s">
        <v>209</v>
      </c>
      <c r="X8" s="2" t="s">
        <v>209</v>
      </c>
      <c r="Y8" s="2" t="s">
        <v>209</v>
      </c>
      <c r="Z8" s="1">
        <v>37165</v>
      </c>
      <c r="AA8" s="1"/>
      <c r="AC8" s="2" t="s">
        <v>175</v>
      </c>
      <c r="AD8" s="2" t="s">
        <v>124</v>
      </c>
      <c r="AE8" s="2" t="s">
        <v>212</v>
      </c>
      <c r="AF8" s="2" t="s">
        <v>213</v>
      </c>
      <c r="AH8" s="2" t="s">
        <v>127</v>
      </c>
      <c r="AY8" s="2" t="s">
        <v>214</v>
      </c>
      <c r="AZ8" s="2" t="s">
        <v>129</v>
      </c>
      <c r="BA8" s="2" t="s">
        <v>215</v>
      </c>
      <c r="BB8" s="2" t="s">
        <v>216</v>
      </c>
      <c r="BD8" s="2" t="s">
        <v>217</v>
      </c>
      <c r="BI8" s="2" t="s">
        <v>120</v>
      </c>
      <c r="BK8" s="2" t="s">
        <v>196</v>
      </c>
      <c r="BL8" s="2" t="s">
        <v>213</v>
      </c>
      <c r="BN8" s="2" t="s">
        <v>169</v>
      </c>
      <c r="BO8" s="2" t="s">
        <v>120</v>
      </c>
      <c r="BS8" s="2" t="s">
        <v>218</v>
      </c>
      <c r="BT8" s="2" t="s">
        <v>120</v>
      </c>
      <c r="BU8" s="2" t="s">
        <v>219</v>
      </c>
      <c r="BV8" s="2" t="s">
        <v>135</v>
      </c>
      <c r="BW8" s="2" t="s">
        <v>220</v>
      </c>
      <c r="CA8" s="2">
        <v>1432</v>
      </c>
      <c r="CB8" s="2" t="s">
        <v>138</v>
      </c>
      <c r="CC8" s="2" t="s">
        <v>221</v>
      </c>
      <c r="CF8" s="2" t="s">
        <v>185</v>
      </c>
      <c r="CG8" s="2" t="s">
        <v>141</v>
      </c>
      <c r="CI8" s="2" t="s">
        <v>169</v>
      </c>
      <c r="CJ8" s="2" t="s">
        <v>222</v>
      </c>
      <c r="CL8" s="2" t="s">
        <v>223</v>
      </c>
      <c r="CN8" s="2" t="s">
        <v>224</v>
      </c>
      <c r="CZ8" s="2">
        <f t="shared" si="1"/>
        <v>0.75</v>
      </c>
      <c r="DA8" s="2">
        <f t="shared" si="2"/>
        <v>0.33333333333333331</v>
      </c>
      <c r="DB8" s="2">
        <f t="shared" si="3"/>
        <v>0.7142857142857143</v>
      </c>
      <c r="DC8" s="2">
        <f t="shared" si="4"/>
        <v>0.5</v>
      </c>
      <c r="DD8" s="2">
        <f t="shared" si="5"/>
        <v>0.5</v>
      </c>
      <c r="DE8" s="2">
        <f t="shared" si="6"/>
        <v>1</v>
      </c>
      <c r="DF8" s="2">
        <f t="shared" si="7"/>
        <v>1</v>
      </c>
      <c r="DG8" s="2">
        <f t="shared" si="8"/>
        <v>0.7142857142857143</v>
      </c>
      <c r="DH8" s="2">
        <f t="shared" si="9"/>
        <v>0</v>
      </c>
      <c r="DI8" s="2">
        <f t="shared" si="10"/>
        <v>1</v>
      </c>
      <c r="DJ8" s="2">
        <f t="shared" si="11"/>
        <v>0</v>
      </c>
      <c r="DK8" s="2">
        <f t="shared" si="17"/>
        <v>0.66666666666666663</v>
      </c>
      <c r="DL8" s="2">
        <f t="shared" si="13"/>
        <v>0.5982142857142857</v>
      </c>
      <c r="DM8" s="2" t="str">
        <f t="shared" si="18"/>
        <v>local</v>
      </c>
      <c r="DN8" s="2" t="str">
        <f t="shared" si="18"/>
        <v>1.5 km</v>
      </c>
      <c r="DO8" s="2">
        <f t="shared" si="18"/>
        <v>0</v>
      </c>
      <c r="DP8" s="2" t="str">
        <f t="shared" si="18"/>
        <v>measurements to within 2% from 18 to 53 km altitude</v>
      </c>
      <c r="DQ8" s="2">
        <f t="shared" si="18"/>
        <v>0</v>
      </c>
      <c r="DR8" s="7">
        <v>0.6</v>
      </c>
      <c r="DS8" s="2">
        <f t="shared" si="15"/>
        <v>1</v>
      </c>
      <c r="DT8" s="2" t="str">
        <f t="shared" si="16"/>
        <v>Sparc Data Initiative, Esa Climate Change Initiative; Spin Si2n, Sparc Ccmval2 Project;</v>
      </c>
      <c r="DU8" s="2">
        <f>SUM(CY8/30,DL8,DR8,DS8)</f>
        <v>2.1982142857142857</v>
      </c>
    </row>
    <row r="9" spans="1:125">
      <c r="A9" s="2" t="s">
        <v>115</v>
      </c>
      <c r="B9" s="2" t="s">
        <v>116</v>
      </c>
      <c r="C9" s="2" t="s">
        <v>117</v>
      </c>
      <c r="D9" s="2" t="s">
        <v>225</v>
      </c>
      <c r="E9" s="2" t="s">
        <v>119</v>
      </c>
      <c r="H9" s="2" t="s">
        <v>120</v>
      </c>
      <c r="K9" s="2" t="s">
        <v>120</v>
      </c>
      <c r="L9" s="2" t="s">
        <v>120</v>
      </c>
      <c r="N9" s="2" t="s">
        <v>226</v>
      </c>
      <c r="O9" s="2" t="s">
        <v>227</v>
      </c>
      <c r="P9" s="2" t="s">
        <v>119</v>
      </c>
      <c r="Q9" s="2" t="s">
        <v>119</v>
      </c>
      <c r="R9" s="2" t="s">
        <v>119</v>
      </c>
      <c r="S9" s="2" t="s">
        <v>119</v>
      </c>
      <c r="T9" s="2" t="s">
        <v>119</v>
      </c>
      <c r="U9" s="2" t="s">
        <v>119</v>
      </c>
      <c r="V9" s="2" t="s">
        <v>119</v>
      </c>
      <c r="W9" s="2" t="s">
        <v>119</v>
      </c>
      <c r="X9" s="2" t="s">
        <v>119</v>
      </c>
      <c r="Y9" s="2" t="s">
        <v>119</v>
      </c>
      <c r="Z9" s="1">
        <v>25689</v>
      </c>
      <c r="AA9" s="1">
        <v>27851</v>
      </c>
      <c r="AC9" s="2" t="s">
        <v>123</v>
      </c>
      <c r="AD9" s="2" t="s">
        <v>124</v>
      </c>
      <c r="AE9" s="2" t="s">
        <v>228</v>
      </c>
      <c r="AF9" s="2" t="s">
        <v>229</v>
      </c>
      <c r="AH9" s="2" t="s">
        <v>127</v>
      </c>
      <c r="AY9" s="2" t="s">
        <v>230</v>
      </c>
      <c r="AZ9" s="2" t="s">
        <v>129</v>
      </c>
      <c r="BA9" s="2" t="s">
        <v>130</v>
      </c>
      <c r="BB9" s="2" t="s">
        <v>131</v>
      </c>
      <c r="BC9" s="2" t="s">
        <v>132</v>
      </c>
      <c r="BD9" s="2" t="s">
        <v>133</v>
      </c>
      <c r="BE9" s="4">
        <v>0.01</v>
      </c>
      <c r="BI9" s="2" t="s">
        <v>120</v>
      </c>
      <c r="BN9" s="2" t="s">
        <v>120</v>
      </c>
      <c r="BO9" s="2" t="s">
        <v>120</v>
      </c>
      <c r="BS9" s="2" t="s">
        <v>231</v>
      </c>
      <c r="BT9" s="2" t="s">
        <v>120</v>
      </c>
      <c r="BU9" s="2" t="s">
        <v>134</v>
      </c>
      <c r="BV9" s="2" t="s">
        <v>135</v>
      </c>
      <c r="BW9" s="2" t="s">
        <v>136</v>
      </c>
      <c r="BZ9" s="2" t="s">
        <v>205</v>
      </c>
      <c r="CA9" s="2">
        <v>1433</v>
      </c>
      <c r="CB9" s="2" t="s">
        <v>138</v>
      </c>
      <c r="CC9" s="2" t="s">
        <v>232</v>
      </c>
      <c r="CF9" s="2" t="s">
        <v>140</v>
      </c>
      <c r="CG9" s="2" t="s">
        <v>141</v>
      </c>
      <c r="CY9" s="2">
        <f t="shared" si="0"/>
        <v>5.916666666666667</v>
      </c>
      <c r="CZ9" s="2">
        <f t="shared" si="1"/>
        <v>0.75</v>
      </c>
      <c r="DA9" s="2">
        <f t="shared" si="2"/>
        <v>0.33333333333333331</v>
      </c>
      <c r="DB9" s="2">
        <f t="shared" si="3"/>
        <v>0.8571428571428571</v>
      </c>
      <c r="DC9" s="2">
        <f t="shared" si="4"/>
        <v>0.5</v>
      </c>
      <c r="DD9" s="2">
        <f t="shared" si="5"/>
        <v>0.5</v>
      </c>
      <c r="DE9" s="2">
        <f t="shared" si="6"/>
        <v>1</v>
      </c>
      <c r="DF9" s="2">
        <f t="shared" si="7"/>
        <v>1</v>
      </c>
      <c r="DG9" s="2">
        <f t="shared" si="8"/>
        <v>0.7142857142857143</v>
      </c>
      <c r="DH9" s="2">
        <f t="shared" si="9"/>
        <v>2</v>
      </c>
      <c r="DI9" s="2">
        <f t="shared" si="10"/>
        <v>1</v>
      </c>
      <c r="DJ9" s="2">
        <f t="shared" si="11"/>
        <v>0</v>
      </c>
      <c r="DK9" s="2">
        <f t="shared" si="17"/>
        <v>0.66666666666666663</v>
      </c>
      <c r="DL9" s="2">
        <f t="shared" si="13"/>
        <v>0.7767857142857143</v>
      </c>
      <c r="DM9" s="2" t="str">
        <f t="shared" si="18"/>
        <v>5 degrees</v>
      </c>
      <c r="DN9" s="2" t="str">
        <f t="shared" si="18"/>
        <v>Number field</v>
      </c>
      <c r="DO9" s="2" t="str">
        <f t="shared" si="18"/>
        <v>Monthly</v>
      </c>
      <c r="DP9" s="2" t="str">
        <f t="shared" si="18"/>
        <v>1 Dobson unit</v>
      </c>
      <c r="DQ9" s="2">
        <f t="shared" si="18"/>
        <v>0.01</v>
      </c>
      <c r="DR9" s="5">
        <v>0.8</v>
      </c>
      <c r="DS9" s="2">
        <f t="shared" si="15"/>
        <v>1</v>
      </c>
      <c r="DT9" s="2" t="str">
        <f t="shared" si="16"/>
        <v>Two Tcdrs Are Supported - Ozone Profiles And Total Column Ozone</v>
      </c>
      <c r="DU9" s="2">
        <f>SUM(CY9/30,DL9,DR9,DS9)</f>
        <v>2.7740079365079366</v>
      </c>
    </row>
    <row r="10" spans="1:125" ht="28" customHeight="1">
      <c r="A10" s="2" t="s">
        <v>115</v>
      </c>
      <c r="B10" s="2" t="s">
        <v>116</v>
      </c>
      <c r="C10" s="2" t="s">
        <v>117</v>
      </c>
      <c r="D10" s="2" t="s">
        <v>233</v>
      </c>
      <c r="E10" s="2" t="s">
        <v>119</v>
      </c>
      <c r="H10" s="2" t="s">
        <v>120</v>
      </c>
      <c r="K10" s="2" t="s">
        <v>120</v>
      </c>
      <c r="L10" s="2" t="s">
        <v>120</v>
      </c>
      <c r="N10" s="2" t="s">
        <v>234</v>
      </c>
      <c r="O10" s="2" t="s">
        <v>235</v>
      </c>
      <c r="P10" s="2" t="s">
        <v>119</v>
      </c>
      <c r="Q10" s="2" t="s">
        <v>119</v>
      </c>
      <c r="R10" s="2" t="s">
        <v>119</v>
      </c>
      <c r="S10" s="2" t="s">
        <v>119</v>
      </c>
      <c r="T10" s="2" t="s">
        <v>119</v>
      </c>
      <c r="U10" s="2" t="s">
        <v>119</v>
      </c>
      <c r="V10" s="2" t="s">
        <v>119</v>
      </c>
      <c r="W10" s="2" t="s">
        <v>119</v>
      </c>
      <c r="X10" s="2" t="s">
        <v>119</v>
      </c>
      <c r="Y10" s="2" t="s">
        <v>119</v>
      </c>
      <c r="Z10" s="1">
        <v>28795</v>
      </c>
      <c r="AA10" s="1">
        <v>33055</v>
      </c>
      <c r="AC10" s="2" t="s">
        <v>123</v>
      </c>
      <c r="AD10" s="2" t="s">
        <v>124</v>
      </c>
      <c r="AE10" s="2" t="s">
        <v>236</v>
      </c>
      <c r="AF10" s="2" t="s">
        <v>126</v>
      </c>
      <c r="AH10" s="2" t="s">
        <v>127</v>
      </c>
      <c r="AY10" s="2" t="s">
        <v>237</v>
      </c>
      <c r="AZ10" s="2" t="s">
        <v>129</v>
      </c>
      <c r="BA10" s="2" t="s">
        <v>130</v>
      </c>
      <c r="BB10" s="2" t="s">
        <v>131</v>
      </c>
      <c r="BC10" s="2" t="s">
        <v>132</v>
      </c>
      <c r="BD10" s="2" t="s">
        <v>133</v>
      </c>
      <c r="BE10" s="4">
        <v>0.01</v>
      </c>
      <c r="BI10" s="2" t="s">
        <v>120</v>
      </c>
      <c r="BN10" s="2" t="s">
        <v>120</v>
      </c>
      <c r="BO10" s="2" t="s">
        <v>120</v>
      </c>
      <c r="BS10" s="2" t="s">
        <v>231</v>
      </c>
      <c r="BT10" s="2" t="s">
        <v>120</v>
      </c>
      <c r="BU10" s="2" t="s">
        <v>134</v>
      </c>
      <c r="BV10" s="2" t="s">
        <v>135</v>
      </c>
      <c r="BW10" s="2" t="s">
        <v>238</v>
      </c>
      <c r="BZ10" s="2" t="s">
        <v>205</v>
      </c>
      <c r="CA10" s="2">
        <v>1434</v>
      </c>
      <c r="CB10" s="2" t="s">
        <v>138</v>
      </c>
      <c r="CC10" s="2" t="s">
        <v>239</v>
      </c>
      <c r="CF10" s="2" t="s">
        <v>140</v>
      </c>
      <c r="CG10" s="2" t="s">
        <v>141</v>
      </c>
      <c r="CY10" s="2">
        <f t="shared" si="0"/>
        <v>11.666666666666666</v>
      </c>
      <c r="CZ10" s="2">
        <f t="shared" si="1"/>
        <v>0.75</v>
      </c>
      <c r="DA10" s="2">
        <f t="shared" si="2"/>
        <v>0.33333333333333331</v>
      </c>
      <c r="DB10" s="2">
        <f t="shared" si="3"/>
        <v>0.8571428571428571</v>
      </c>
      <c r="DC10" s="2">
        <f t="shared" si="4"/>
        <v>0.5</v>
      </c>
      <c r="DD10" s="2">
        <f t="shared" si="5"/>
        <v>0.5</v>
      </c>
      <c r="DE10" s="2">
        <f t="shared" si="6"/>
        <v>1</v>
      </c>
      <c r="DF10" s="2">
        <f t="shared" si="7"/>
        <v>1</v>
      </c>
      <c r="DG10" s="2">
        <f t="shared" si="8"/>
        <v>0.7142857142857143</v>
      </c>
      <c r="DH10" s="2">
        <f t="shared" si="9"/>
        <v>2</v>
      </c>
      <c r="DI10" s="2">
        <f t="shared" si="10"/>
        <v>1</v>
      </c>
      <c r="DJ10" s="2">
        <f t="shared" si="11"/>
        <v>0</v>
      </c>
      <c r="DK10" s="2">
        <f t="shared" si="17"/>
        <v>0.66666666666666663</v>
      </c>
      <c r="DL10" s="2">
        <f t="shared" si="13"/>
        <v>0.7767857142857143</v>
      </c>
      <c r="DM10" s="2" t="str">
        <f t="shared" si="18"/>
        <v>5 degrees</v>
      </c>
      <c r="DN10" s="2" t="str">
        <f t="shared" si="18"/>
        <v>Number field</v>
      </c>
      <c r="DO10" s="2" t="str">
        <f t="shared" si="18"/>
        <v>Monthly</v>
      </c>
      <c r="DP10" s="2" t="str">
        <f t="shared" si="18"/>
        <v>1 Dobson unit</v>
      </c>
      <c r="DQ10" s="2">
        <f t="shared" si="18"/>
        <v>0.01</v>
      </c>
      <c r="DR10" s="7">
        <v>0.8</v>
      </c>
      <c r="DS10" s="2">
        <f t="shared" si="15"/>
        <v>1</v>
      </c>
      <c r="DT10" s="2" t="str">
        <f t="shared" si="16"/>
        <v>Supports Two Tcdrs - Total Column Ozone And Ozone Profiles</v>
      </c>
      <c r="DU10" s="2">
        <f>SUM(CY10/30,DL10,DR10,DS10)</f>
        <v>2.9656746031746035</v>
      </c>
    </row>
    <row r="11" spans="1:125" ht="26" customHeight="1">
      <c r="A11" s="2" t="s">
        <v>115</v>
      </c>
      <c r="B11" s="2" t="s">
        <v>116</v>
      </c>
      <c r="C11" s="2" t="s">
        <v>117</v>
      </c>
      <c r="D11" s="2" t="s">
        <v>240</v>
      </c>
      <c r="E11" s="2" t="s">
        <v>119</v>
      </c>
      <c r="H11" s="2" t="s">
        <v>120</v>
      </c>
      <c r="K11" s="2" t="s">
        <v>120</v>
      </c>
      <c r="L11" s="2" t="s">
        <v>120</v>
      </c>
      <c r="N11" s="2" t="s">
        <v>234</v>
      </c>
      <c r="O11" s="2" t="s">
        <v>241</v>
      </c>
      <c r="P11" s="2" t="s">
        <v>119</v>
      </c>
      <c r="Q11" s="2" t="s">
        <v>119</v>
      </c>
      <c r="R11" s="2" t="s">
        <v>119</v>
      </c>
      <c r="S11" s="2" t="s">
        <v>119</v>
      </c>
      <c r="T11" s="2" t="s">
        <v>119</v>
      </c>
      <c r="U11" s="2" t="s">
        <v>119</v>
      </c>
      <c r="V11" s="2" t="s">
        <v>119</v>
      </c>
      <c r="W11" s="2" t="s">
        <v>119</v>
      </c>
      <c r="X11" s="2" t="s">
        <v>119</v>
      </c>
      <c r="Y11" s="2" t="s">
        <v>119</v>
      </c>
      <c r="Z11" s="1">
        <v>31079</v>
      </c>
      <c r="AA11" s="1">
        <v>72321</v>
      </c>
      <c r="AC11" s="2" t="s">
        <v>123</v>
      </c>
      <c r="AD11" s="2" t="s">
        <v>124</v>
      </c>
      <c r="AE11" s="2" t="s">
        <v>162</v>
      </c>
      <c r="AF11" s="2" t="s">
        <v>126</v>
      </c>
      <c r="AH11" s="2" t="s">
        <v>127</v>
      </c>
      <c r="AY11" s="2" t="s">
        <v>242</v>
      </c>
      <c r="AZ11" s="2" t="s">
        <v>129</v>
      </c>
      <c r="BA11" s="2" t="s">
        <v>130</v>
      </c>
      <c r="BB11" s="2" t="s">
        <v>131</v>
      </c>
      <c r="BC11" s="2" t="s">
        <v>132</v>
      </c>
      <c r="BD11" s="2" t="s">
        <v>133</v>
      </c>
      <c r="BE11" s="4">
        <v>0.01</v>
      </c>
      <c r="BI11" s="2" t="s">
        <v>120</v>
      </c>
      <c r="BN11" s="2" t="s">
        <v>120</v>
      </c>
      <c r="BO11" s="2" t="s">
        <v>120</v>
      </c>
      <c r="BS11" s="2" t="s">
        <v>231</v>
      </c>
      <c r="BT11" s="2" t="s">
        <v>120</v>
      </c>
      <c r="BU11" s="2" t="s">
        <v>134</v>
      </c>
      <c r="BV11" s="2" t="s">
        <v>135</v>
      </c>
      <c r="BW11" s="2" t="s">
        <v>243</v>
      </c>
      <c r="BZ11" s="2" t="s">
        <v>205</v>
      </c>
      <c r="CA11" s="2">
        <v>1435</v>
      </c>
      <c r="CB11" s="2" t="s">
        <v>138</v>
      </c>
      <c r="CC11" s="2" t="s">
        <v>244</v>
      </c>
      <c r="CF11" s="2" t="s">
        <v>140</v>
      </c>
      <c r="CG11" s="2" t="s">
        <v>141</v>
      </c>
      <c r="CZ11" s="2">
        <f t="shared" si="1"/>
        <v>0.75</v>
      </c>
      <c r="DA11" s="2">
        <f t="shared" si="2"/>
        <v>0.33333333333333331</v>
      </c>
      <c r="DB11" s="2">
        <f t="shared" si="3"/>
        <v>0.8571428571428571</v>
      </c>
      <c r="DC11" s="2">
        <f t="shared" si="4"/>
        <v>0.5</v>
      </c>
      <c r="DD11" s="2">
        <f t="shared" si="5"/>
        <v>0.5</v>
      </c>
      <c r="DE11" s="2">
        <f t="shared" si="6"/>
        <v>1</v>
      </c>
      <c r="DF11" s="2">
        <f t="shared" si="7"/>
        <v>1</v>
      </c>
      <c r="DG11" s="2">
        <f t="shared" si="8"/>
        <v>0.7142857142857143</v>
      </c>
      <c r="DH11" s="2">
        <f t="shared" si="9"/>
        <v>2</v>
      </c>
      <c r="DI11" s="2">
        <f t="shared" si="10"/>
        <v>1</v>
      </c>
      <c r="DJ11" s="2">
        <f t="shared" si="11"/>
        <v>0</v>
      </c>
      <c r="DK11" s="2">
        <f t="shared" si="17"/>
        <v>0.66666666666666663</v>
      </c>
      <c r="DL11" s="2">
        <f t="shared" si="13"/>
        <v>0.7767857142857143</v>
      </c>
      <c r="DM11" s="2" t="str">
        <f t="shared" si="18"/>
        <v>5 degrees</v>
      </c>
      <c r="DN11" s="2" t="str">
        <f t="shared" si="18"/>
        <v>Number field</v>
      </c>
      <c r="DO11" s="2" t="str">
        <f t="shared" si="18"/>
        <v>Monthly</v>
      </c>
      <c r="DP11" s="2" t="str">
        <f t="shared" si="18"/>
        <v>1 Dobson unit</v>
      </c>
      <c r="DQ11" s="2">
        <f t="shared" si="18"/>
        <v>0.01</v>
      </c>
      <c r="DR11" s="7">
        <v>0.8</v>
      </c>
      <c r="DS11" s="2">
        <f t="shared" si="15"/>
        <v>1</v>
      </c>
      <c r="DT11" s="2" t="str">
        <f t="shared" si="16"/>
        <v>Supports Two Tcdrs - Total Column Ozone And Ozone Profiles</v>
      </c>
      <c r="DU11" s="2">
        <f>SUM(CY11/30,DL11,DR11,DS11)</f>
        <v>2.5767857142857142</v>
      </c>
    </row>
    <row r="12" spans="1:125" ht="23" customHeight="1">
      <c r="A12" s="2" t="s">
        <v>115</v>
      </c>
      <c r="B12" s="2" t="s">
        <v>116</v>
      </c>
      <c r="C12" s="2" t="s">
        <v>117</v>
      </c>
      <c r="D12" s="2" t="s">
        <v>245</v>
      </c>
      <c r="E12" s="2" t="s">
        <v>119</v>
      </c>
      <c r="H12" s="2" t="s">
        <v>120</v>
      </c>
      <c r="K12" s="2" t="s">
        <v>120</v>
      </c>
      <c r="L12" s="2" t="s">
        <v>120</v>
      </c>
      <c r="N12" s="2" t="s">
        <v>121</v>
      </c>
      <c r="O12" s="2" t="s">
        <v>246</v>
      </c>
      <c r="P12" s="2" t="s">
        <v>119</v>
      </c>
      <c r="Q12" s="2" t="s">
        <v>119</v>
      </c>
      <c r="R12" s="2" t="s">
        <v>119</v>
      </c>
      <c r="S12" s="2" t="s">
        <v>119</v>
      </c>
      <c r="T12" s="2" t="s">
        <v>119</v>
      </c>
      <c r="U12" s="2" t="s">
        <v>119</v>
      </c>
      <c r="V12" s="2" t="s">
        <v>119</v>
      </c>
      <c r="W12" s="2" t="s">
        <v>119</v>
      </c>
      <c r="X12" s="2" t="s">
        <v>119</v>
      </c>
      <c r="Y12" s="2" t="s">
        <v>119</v>
      </c>
      <c r="Z12" s="1">
        <v>32509</v>
      </c>
      <c r="AA12" s="1">
        <v>36951</v>
      </c>
      <c r="AC12" s="2" t="s">
        <v>123</v>
      </c>
      <c r="AD12" s="2" t="s">
        <v>124</v>
      </c>
      <c r="AE12" s="2" t="s">
        <v>247</v>
      </c>
      <c r="AF12" s="2" t="s">
        <v>126</v>
      </c>
      <c r="AH12" s="2" t="s">
        <v>127</v>
      </c>
      <c r="AY12" s="2" t="s">
        <v>248</v>
      </c>
      <c r="AZ12" s="2" t="s">
        <v>129</v>
      </c>
      <c r="BA12" s="2" t="s">
        <v>130</v>
      </c>
      <c r="BB12" s="2" t="s">
        <v>131</v>
      </c>
      <c r="BC12" s="2" t="s">
        <v>132</v>
      </c>
      <c r="BD12" s="2" t="s">
        <v>133</v>
      </c>
      <c r="BE12" s="4">
        <v>0.01</v>
      </c>
      <c r="BI12" s="2" t="s">
        <v>120</v>
      </c>
      <c r="BN12" s="2" t="s">
        <v>120</v>
      </c>
      <c r="BO12" s="2" t="s">
        <v>120</v>
      </c>
      <c r="BS12" s="2" t="s">
        <v>231</v>
      </c>
      <c r="BT12" s="2" t="s">
        <v>120</v>
      </c>
      <c r="BU12" s="2" t="s">
        <v>134</v>
      </c>
      <c r="BV12" s="2" t="s">
        <v>135</v>
      </c>
      <c r="BW12" s="2" t="s">
        <v>136</v>
      </c>
      <c r="BZ12" s="2" t="s">
        <v>137</v>
      </c>
      <c r="CA12" s="2">
        <v>1436</v>
      </c>
      <c r="CB12" s="2" t="s">
        <v>138</v>
      </c>
      <c r="CC12" s="2" t="s">
        <v>249</v>
      </c>
      <c r="CF12" s="2" t="s">
        <v>140</v>
      </c>
      <c r="CG12" s="2" t="s">
        <v>141</v>
      </c>
      <c r="CY12" s="2">
        <f t="shared" si="0"/>
        <v>12.166666666666666</v>
      </c>
      <c r="CZ12" s="2">
        <f t="shared" si="1"/>
        <v>0.75</v>
      </c>
      <c r="DA12" s="2">
        <f t="shared" si="2"/>
        <v>0.33333333333333331</v>
      </c>
      <c r="DB12" s="2">
        <f t="shared" si="3"/>
        <v>0.8571428571428571</v>
      </c>
      <c r="DC12" s="2">
        <f t="shared" si="4"/>
        <v>0.5</v>
      </c>
      <c r="DD12" s="2">
        <f t="shared" si="5"/>
        <v>0.5</v>
      </c>
      <c r="DE12" s="2">
        <f t="shared" si="6"/>
        <v>1</v>
      </c>
      <c r="DF12" s="2">
        <f t="shared" si="7"/>
        <v>1</v>
      </c>
      <c r="DG12" s="2">
        <f t="shared" si="8"/>
        <v>0.7142857142857143</v>
      </c>
      <c r="DH12" s="2">
        <f t="shared" si="9"/>
        <v>2</v>
      </c>
      <c r="DI12" s="2">
        <f t="shared" si="10"/>
        <v>1</v>
      </c>
      <c r="DJ12" s="2">
        <f t="shared" si="11"/>
        <v>0</v>
      </c>
      <c r="DK12" s="2">
        <f t="shared" si="17"/>
        <v>0.66666666666666663</v>
      </c>
      <c r="DL12" s="2">
        <f t="shared" si="13"/>
        <v>0.7767857142857143</v>
      </c>
      <c r="DM12" s="2" t="str">
        <f t="shared" si="18"/>
        <v>5 degrees</v>
      </c>
      <c r="DN12" s="2" t="str">
        <f t="shared" si="18"/>
        <v>Number field</v>
      </c>
      <c r="DO12" s="2" t="str">
        <f t="shared" si="18"/>
        <v>Monthly</v>
      </c>
      <c r="DP12" s="2" t="str">
        <f t="shared" si="18"/>
        <v>1 Dobson unit</v>
      </c>
      <c r="DQ12" s="2">
        <f t="shared" si="18"/>
        <v>0.01</v>
      </c>
      <c r="DR12" s="7">
        <v>0.8</v>
      </c>
      <c r="DS12" s="2">
        <f t="shared" si="15"/>
        <v>1</v>
      </c>
      <c r="DT12" s="2" t="str">
        <f t="shared" si="16"/>
        <v>Total Column Ozone And Ozone Profiles</v>
      </c>
      <c r="DU12" s="2">
        <f>SUM(CY12/30,DL12,DR12,DS12)</f>
        <v>2.9823412698412701</v>
      </c>
    </row>
    <row r="13" spans="1:125" ht="23" customHeight="1">
      <c r="A13" s="2" t="s">
        <v>115</v>
      </c>
      <c r="B13" s="2" t="s">
        <v>116</v>
      </c>
      <c r="C13" s="2" t="s">
        <v>117</v>
      </c>
      <c r="D13" s="2" t="s">
        <v>250</v>
      </c>
      <c r="E13" s="2" t="s">
        <v>119</v>
      </c>
      <c r="H13" s="2" t="s">
        <v>120</v>
      </c>
      <c r="K13" s="2" t="s">
        <v>120</v>
      </c>
      <c r="L13" s="2" t="s">
        <v>120</v>
      </c>
      <c r="N13" s="2" t="s">
        <v>121</v>
      </c>
      <c r="O13" s="2" t="s">
        <v>251</v>
      </c>
      <c r="P13" s="2" t="s">
        <v>119</v>
      </c>
      <c r="Q13" s="2" t="s">
        <v>119</v>
      </c>
      <c r="R13" s="2" t="s">
        <v>119</v>
      </c>
      <c r="S13" s="2" t="s">
        <v>119</v>
      </c>
      <c r="T13" s="2" t="s">
        <v>119</v>
      </c>
      <c r="U13" s="2" t="s">
        <v>119</v>
      </c>
      <c r="V13" s="2" t="s">
        <v>119</v>
      </c>
      <c r="W13" s="2" t="s">
        <v>119</v>
      </c>
      <c r="X13" s="2" t="s">
        <v>119</v>
      </c>
      <c r="Y13" s="2" t="s">
        <v>119</v>
      </c>
      <c r="Z13" s="1">
        <v>34759</v>
      </c>
      <c r="AA13" s="1">
        <v>37135</v>
      </c>
      <c r="AC13" s="2" t="s">
        <v>123</v>
      </c>
      <c r="AD13" s="2" t="s">
        <v>124</v>
      </c>
      <c r="AE13" s="2" t="s">
        <v>252</v>
      </c>
      <c r="AF13" s="2" t="s">
        <v>126</v>
      </c>
      <c r="AH13" s="2" t="s">
        <v>127</v>
      </c>
      <c r="AY13" s="2" t="s">
        <v>253</v>
      </c>
      <c r="AZ13" s="2" t="s">
        <v>129</v>
      </c>
      <c r="BA13" s="2" t="s">
        <v>130</v>
      </c>
      <c r="BB13" s="2" t="s">
        <v>131</v>
      </c>
      <c r="BC13" s="2" t="s">
        <v>132</v>
      </c>
      <c r="BD13" s="2" t="s">
        <v>133</v>
      </c>
      <c r="BE13" s="4">
        <v>0.01</v>
      </c>
      <c r="BI13" s="2" t="s">
        <v>120</v>
      </c>
      <c r="BN13" s="2" t="s">
        <v>120</v>
      </c>
      <c r="BO13" s="2" t="s">
        <v>120</v>
      </c>
      <c r="BS13" s="2" t="s">
        <v>231</v>
      </c>
      <c r="BT13" s="2" t="s">
        <v>120</v>
      </c>
      <c r="BU13" s="2" t="s">
        <v>134</v>
      </c>
      <c r="BV13" s="2" t="s">
        <v>135</v>
      </c>
      <c r="BW13" s="2" t="s">
        <v>254</v>
      </c>
      <c r="BZ13" s="2" t="s">
        <v>137</v>
      </c>
      <c r="CA13" s="2">
        <v>1437</v>
      </c>
      <c r="CB13" s="2" t="s">
        <v>138</v>
      </c>
      <c r="CC13" s="2" t="s">
        <v>255</v>
      </c>
      <c r="CF13" s="2" t="s">
        <v>140</v>
      </c>
      <c r="CG13" s="2" t="s">
        <v>141</v>
      </c>
      <c r="CY13" s="2">
        <f t="shared" si="0"/>
        <v>6.5</v>
      </c>
      <c r="CZ13" s="2">
        <f t="shared" si="1"/>
        <v>0.75</v>
      </c>
      <c r="DA13" s="2">
        <f t="shared" si="2"/>
        <v>0.33333333333333331</v>
      </c>
      <c r="DB13" s="2">
        <f t="shared" si="3"/>
        <v>0.8571428571428571</v>
      </c>
      <c r="DC13" s="2">
        <f t="shared" si="4"/>
        <v>0.5</v>
      </c>
      <c r="DD13" s="2">
        <f t="shared" si="5"/>
        <v>0.5</v>
      </c>
      <c r="DE13" s="2">
        <f t="shared" si="6"/>
        <v>1</v>
      </c>
      <c r="DF13" s="2">
        <f t="shared" si="7"/>
        <v>1</v>
      </c>
      <c r="DG13" s="2">
        <f t="shared" si="8"/>
        <v>0.7142857142857143</v>
      </c>
      <c r="DH13" s="2">
        <f t="shared" si="9"/>
        <v>2</v>
      </c>
      <c r="DI13" s="2">
        <f t="shared" si="10"/>
        <v>1</v>
      </c>
      <c r="DJ13" s="2">
        <f t="shared" si="11"/>
        <v>0</v>
      </c>
      <c r="DK13" s="2">
        <f t="shared" si="17"/>
        <v>0.66666666666666663</v>
      </c>
      <c r="DL13" s="2">
        <f t="shared" si="13"/>
        <v>0.7767857142857143</v>
      </c>
      <c r="DM13" s="2" t="str">
        <f t="shared" si="18"/>
        <v>5 degrees</v>
      </c>
      <c r="DN13" s="2" t="str">
        <f t="shared" si="18"/>
        <v>Number field</v>
      </c>
      <c r="DO13" s="2" t="str">
        <f t="shared" si="18"/>
        <v>Monthly</v>
      </c>
      <c r="DP13" s="2" t="str">
        <f t="shared" si="18"/>
        <v>1 Dobson unit</v>
      </c>
      <c r="DQ13" s="2">
        <f t="shared" si="18"/>
        <v>0.01</v>
      </c>
      <c r="DR13" s="7">
        <v>0.8</v>
      </c>
      <c r="DS13" s="2">
        <f t="shared" si="15"/>
        <v>1</v>
      </c>
      <c r="DT13" s="2" t="str">
        <f t="shared" si="16"/>
        <v>Total Column Ozone And Ozone Profiles</v>
      </c>
      <c r="DU13" s="2">
        <f>SUM(CY13/30,DL13,DR13,DS13)</f>
        <v>2.793452380952381</v>
      </c>
    </row>
    <row r="14" spans="1:125">
      <c r="A14" s="2" t="s">
        <v>115</v>
      </c>
      <c r="B14" s="2" t="s">
        <v>116</v>
      </c>
      <c r="C14" s="2" t="s">
        <v>117</v>
      </c>
      <c r="D14" s="2" t="s">
        <v>256</v>
      </c>
      <c r="E14" s="2" t="s">
        <v>119</v>
      </c>
      <c r="H14" s="2" t="s">
        <v>120</v>
      </c>
      <c r="K14" s="2" t="s">
        <v>120</v>
      </c>
      <c r="L14" s="2" t="s">
        <v>120</v>
      </c>
      <c r="N14" s="2" t="s">
        <v>121</v>
      </c>
      <c r="O14" s="2" t="s">
        <v>257</v>
      </c>
      <c r="P14" s="2" t="s">
        <v>119</v>
      </c>
      <c r="Q14" s="2" t="s">
        <v>119</v>
      </c>
      <c r="R14" s="2" t="s">
        <v>119</v>
      </c>
      <c r="S14" s="2" t="s">
        <v>119</v>
      </c>
      <c r="T14" s="2" t="s">
        <v>119</v>
      </c>
      <c r="U14" s="2" t="s">
        <v>119</v>
      </c>
      <c r="V14" s="2" t="s">
        <v>119</v>
      </c>
      <c r="W14" s="2" t="s">
        <v>119</v>
      </c>
      <c r="X14" s="2" t="s">
        <v>119</v>
      </c>
      <c r="Y14" s="2" t="s">
        <v>119</v>
      </c>
      <c r="Z14" s="1">
        <v>36800</v>
      </c>
      <c r="AA14" s="1">
        <v>40878</v>
      </c>
      <c r="AC14" s="2" t="s">
        <v>123</v>
      </c>
      <c r="AD14" s="2" t="s">
        <v>124</v>
      </c>
      <c r="AE14" s="2" t="s">
        <v>258</v>
      </c>
      <c r="AF14" s="2" t="s">
        <v>126</v>
      </c>
      <c r="AH14" s="2" t="s">
        <v>127</v>
      </c>
      <c r="AY14" s="2" t="s">
        <v>259</v>
      </c>
      <c r="AZ14" s="2" t="s">
        <v>129</v>
      </c>
      <c r="BA14" s="2" t="s">
        <v>130</v>
      </c>
      <c r="BB14" s="2" t="s">
        <v>131</v>
      </c>
      <c r="BC14" s="2" t="s">
        <v>132</v>
      </c>
      <c r="BD14" s="2" t="s">
        <v>133</v>
      </c>
      <c r="BE14" s="4">
        <v>0.01</v>
      </c>
      <c r="BI14" s="2" t="s">
        <v>120</v>
      </c>
      <c r="BN14" s="2" t="s">
        <v>120</v>
      </c>
      <c r="BO14" s="2" t="s">
        <v>120</v>
      </c>
      <c r="BT14" s="2" t="s">
        <v>120</v>
      </c>
      <c r="BU14" s="2" t="s">
        <v>134</v>
      </c>
      <c r="BV14" s="2" t="s">
        <v>135</v>
      </c>
      <c r="BW14" s="2" t="s">
        <v>260</v>
      </c>
      <c r="BZ14" s="2" t="s">
        <v>137</v>
      </c>
      <c r="CA14" s="2">
        <v>1438</v>
      </c>
      <c r="CB14" s="2" t="s">
        <v>138</v>
      </c>
      <c r="CC14" s="2" t="s">
        <v>261</v>
      </c>
      <c r="CF14" s="2" t="s">
        <v>140</v>
      </c>
      <c r="CG14" s="2" t="s">
        <v>141</v>
      </c>
      <c r="CY14" s="2">
        <f t="shared" si="0"/>
        <v>11.166666666666666</v>
      </c>
      <c r="CZ14" s="2">
        <f t="shared" si="1"/>
        <v>0.75</v>
      </c>
      <c r="DA14" s="2">
        <f t="shared" si="2"/>
        <v>0.33333333333333331</v>
      </c>
      <c r="DB14" s="2">
        <f t="shared" si="3"/>
        <v>0.8571428571428571</v>
      </c>
      <c r="DC14" s="2">
        <f t="shared" si="4"/>
        <v>0.5</v>
      </c>
      <c r="DD14" s="2">
        <f t="shared" si="5"/>
        <v>0.5</v>
      </c>
      <c r="DE14" s="2">
        <f t="shared" si="6"/>
        <v>1</v>
      </c>
      <c r="DF14" s="2">
        <f t="shared" si="7"/>
        <v>1</v>
      </c>
      <c r="DG14" s="2">
        <f t="shared" si="8"/>
        <v>0.5714285714285714</v>
      </c>
      <c r="DH14" s="2">
        <f t="shared" si="9"/>
        <v>2</v>
      </c>
      <c r="DI14" s="2">
        <f t="shared" si="10"/>
        <v>1</v>
      </c>
      <c r="DJ14" s="2">
        <f t="shared" si="11"/>
        <v>0</v>
      </c>
      <c r="DK14" s="2">
        <f t="shared" si="17"/>
        <v>0.66666666666666663</v>
      </c>
      <c r="DL14" s="2">
        <f t="shared" si="13"/>
        <v>0.76488095238095222</v>
      </c>
      <c r="DM14" s="2" t="str">
        <f t="shared" si="18"/>
        <v>5 degrees</v>
      </c>
      <c r="DN14" s="2" t="str">
        <f t="shared" si="18"/>
        <v>Number field</v>
      </c>
      <c r="DO14" s="2" t="str">
        <f t="shared" si="18"/>
        <v>Monthly</v>
      </c>
      <c r="DP14" s="2" t="str">
        <f t="shared" si="18"/>
        <v>1 Dobson unit</v>
      </c>
      <c r="DQ14" s="2">
        <f t="shared" si="18"/>
        <v>0.01</v>
      </c>
      <c r="DR14" s="7">
        <v>0.8</v>
      </c>
      <c r="DS14" s="2">
        <f t="shared" si="15"/>
        <v>1</v>
      </c>
      <c r="DT14" s="2" t="str">
        <f t="shared" si="16"/>
        <v>Total Column Ozone And Ozone Profiles</v>
      </c>
      <c r="DU14" s="2">
        <f>SUM(CY14/30,DL14,DR14,DS14)</f>
        <v>2.9371031746031742</v>
      </c>
    </row>
    <row r="15" spans="1:125">
      <c r="CY15" s="2">
        <f>AVERAGE(CY2:CY14)</f>
        <v>11.681818181818185</v>
      </c>
      <c r="DL15" s="2">
        <f>AVERAGE(DL2:DL14)</f>
        <v>0.73885836385836379</v>
      </c>
      <c r="DR15" s="7">
        <f>AVERAGE(DR2:DR14)</f>
        <v>0.73846153846153839</v>
      </c>
      <c r="DS15" s="2">
        <f>AVERAGE(DS2:DS14)</f>
        <v>0.92307692307692313</v>
      </c>
      <c r="DU15" s="2">
        <f>AVERAGE(DU2:DU14)</f>
        <v>2.7298840048840045</v>
      </c>
    </row>
    <row r="17" spans="5:5">
      <c r="E17" s="2" t="s">
        <v>262</v>
      </c>
    </row>
  </sheetData>
  <phoneticPr fontId="2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2015-03-23T11:42:22Z</cp:lastPrinted>
  <dcterms:created xsi:type="dcterms:W3CDTF">2015-03-23T11:39:15Z</dcterms:created>
  <dcterms:modified xsi:type="dcterms:W3CDTF">2015-03-26T22:37:10Z</dcterms:modified>
</cp:coreProperties>
</file>