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960" yWindow="960" windowWidth="24640" windowHeight="151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U10" i="1" l="1"/>
  <c r="DU9" i="1"/>
  <c r="DU8" i="1"/>
  <c r="DU7" i="1"/>
  <c r="DU6" i="1"/>
  <c r="DU5" i="1"/>
  <c r="DU4" i="1"/>
  <c r="DU3" i="1"/>
  <c r="DU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T2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T3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T4" i="1"/>
  <c r="CY5" i="1"/>
  <c r="DS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T6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T7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T8" i="1"/>
  <c r="CY9" i="1"/>
  <c r="DS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T10" i="1"/>
  <c r="DU11" i="1"/>
  <c r="DS2" i="1"/>
  <c r="DS3" i="1"/>
  <c r="DS4" i="1"/>
  <c r="DS6" i="1"/>
  <c r="DS7" i="1"/>
  <c r="DS8" i="1"/>
  <c r="DS10" i="1"/>
  <c r="DS11" i="1"/>
  <c r="DR11" i="1"/>
  <c r="DL11" i="1"/>
  <c r="CY11" i="1"/>
  <c r="DQ10" i="1"/>
  <c r="DP10" i="1"/>
  <c r="DO10" i="1"/>
  <c r="DN10" i="1"/>
  <c r="DM10" i="1"/>
  <c r="DT9" i="1"/>
  <c r="DQ9" i="1"/>
  <c r="DP9" i="1"/>
  <c r="DO9" i="1"/>
  <c r="DN9" i="1"/>
  <c r="DM9" i="1"/>
  <c r="DQ8" i="1"/>
  <c r="DP8" i="1"/>
  <c r="DO8" i="1"/>
  <c r="DN8" i="1"/>
  <c r="DM8" i="1"/>
  <c r="DQ7" i="1"/>
  <c r="DP7" i="1"/>
  <c r="DO7" i="1"/>
  <c r="DN7" i="1"/>
  <c r="DM7" i="1"/>
  <c r="DQ6" i="1"/>
  <c r="DP6" i="1"/>
  <c r="DO6" i="1"/>
  <c r="DN6" i="1"/>
  <c r="DM6" i="1"/>
  <c r="DT5" i="1"/>
  <c r="DQ5" i="1"/>
  <c r="DP5" i="1"/>
  <c r="DO5" i="1"/>
  <c r="DN5" i="1"/>
  <c r="DM5" i="1"/>
  <c r="DQ4" i="1"/>
  <c r="DP4" i="1"/>
  <c r="DO4" i="1"/>
  <c r="DN4" i="1"/>
  <c r="DM4" i="1"/>
  <c r="DQ3" i="1"/>
  <c r="DP3" i="1"/>
  <c r="DO3" i="1"/>
  <c r="DN3" i="1"/>
  <c r="DM3" i="1"/>
  <c r="DQ2" i="1"/>
  <c r="DP2" i="1"/>
  <c r="DO2" i="1"/>
  <c r="DN2" i="1"/>
  <c r="DM2" i="1"/>
</calcChain>
</file>

<file path=xl/sharedStrings.xml><?xml version="1.0" encoding="utf-8"?>
<sst xmlns="http://schemas.openxmlformats.org/spreadsheetml/2006/main" count="528" uniqueCount="246">
  <si>
    <t>currentfuture</t>
  </si>
  <si>
    <t>responder_name</t>
  </si>
  <si>
    <t>responder_email</t>
  </si>
  <si>
    <t>data_set_identifier</t>
  </si>
  <si>
    <t>responsible_organization</t>
  </si>
  <si>
    <t>multiple_organization</t>
  </si>
  <si>
    <t>additional_responsible_orgs</t>
  </si>
  <si>
    <t>international_coordination</t>
  </si>
  <si>
    <t>international_coordination_selection</t>
  </si>
  <si>
    <t>tcdr_heritage</t>
  </si>
  <si>
    <t>assessment_body</t>
  </si>
  <si>
    <t>quality_control_organization</t>
  </si>
  <si>
    <t>QC Selection</t>
  </si>
  <si>
    <t>climate_applications</t>
  </si>
  <si>
    <t>ecv_record_ID</t>
  </si>
  <si>
    <t>collection_organization</t>
  </si>
  <si>
    <t>calibration_organization</t>
  </si>
  <si>
    <t>intercalibration_organization</t>
  </si>
  <si>
    <t>fcdr_organization</t>
  </si>
  <si>
    <t>tcdr_organization</t>
  </si>
  <si>
    <t>gcos_requirements_assessments_</t>
  </si>
  <si>
    <t>independent_peer_review_organi</t>
  </si>
  <si>
    <t>archiving_organization</t>
  </si>
  <si>
    <t>user_service_organization</t>
  </si>
  <si>
    <t>user_feedback_organization</t>
  </si>
  <si>
    <t>start_date_monthyear</t>
  </si>
  <si>
    <t>end_date_monthyear</t>
  </si>
  <si>
    <t>commitment_end_date_year</t>
  </si>
  <si>
    <t>physical_quantity</t>
  </si>
  <si>
    <t>units_1</t>
  </si>
  <si>
    <t>satellite1</t>
  </si>
  <si>
    <t>instrument1</t>
  </si>
  <si>
    <t>intrument_name_long</t>
  </si>
  <si>
    <t>mutiple_sat_bool</t>
  </si>
  <si>
    <t>satellite2</t>
  </si>
  <si>
    <t>instrument2</t>
  </si>
  <si>
    <t>intrument_name_long_2</t>
  </si>
  <si>
    <t>satellite3</t>
  </si>
  <si>
    <t>instrument3</t>
  </si>
  <si>
    <t>intrument_name_long_3</t>
  </si>
  <si>
    <t>satellite4</t>
  </si>
  <si>
    <t>instrument4</t>
  </si>
  <si>
    <t>intrument_name_long_4</t>
  </si>
  <si>
    <t>satellite5</t>
  </si>
  <si>
    <t>instrument5</t>
  </si>
  <si>
    <t>intrument_name_long_5</t>
  </si>
  <si>
    <t>satellite6</t>
  </si>
  <si>
    <t>instrument6</t>
  </si>
  <si>
    <t>intrument_name_long_6</t>
  </si>
  <si>
    <t>comments</t>
  </si>
  <si>
    <t>satelliteinstrument</t>
  </si>
  <si>
    <t>coverage</t>
  </si>
  <si>
    <t>horizontal_resolution</t>
  </si>
  <si>
    <t>vertical_resolution</t>
  </si>
  <si>
    <t>temporal_resolution</t>
  </si>
  <si>
    <t>accuracy</t>
  </si>
  <si>
    <t>stability</t>
  </si>
  <si>
    <t>scientific_process_link</t>
  </si>
  <si>
    <t>cdr_generation_link</t>
  </si>
  <si>
    <t>stability_and_homogeneity_link</t>
  </si>
  <si>
    <t>calibration_in_situ_network</t>
  </si>
  <si>
    <t>calibr_comments</t>
  </si>
  <si>
    <t>intercalibration_satellite</t>
  </si>
  <si>
    <t>intercalibration_instrument</t>
  </si>
  <si>
    <t>intercalibration_satelliteinst</t>
  </si>
  <si>
    <t>gcos_compliance_assessment</t>
  </si>
  <si>
    <t>independent_peer_review_compli</t>
  </si>
  <si>
    <t>peer_review_link</t>
  </si>
  <si>
    <t>maturity_bool</t>
  </si>
  <si>
    <t>maturity_index_link</t>
  </si>
  <si>
    <t>contact_email</t>
  </si>
  <si>
    <t>fcdr_availability</t>
  </si>
  <si>
    <t>data_format</t>
  </si>
  <si>
    <t>data_access</t>
  </si>
  <si>
    <t>dissemination</t>
  </si>
  <si>
    <t>data_documentation_link</t>
  </si>
  <si>
    <t>dataset_link</t>
  </si>
  <si>
    <t>data_release_period_months</t>
  </si>
  <si>
    <t>RecordID</t>
  </si>
  <si>
    <t>DateSubmitted</t>
  </si>
  <si>
    <t>LFUUID</t>
  </si>
  <si>
    <t>record_name_short</t>
  </si>
  <si>
    <t>new_cdr_record_id</t>
  </si>
  <si>
    <t>tcdr_category</t>
  </si>
  <si>
    <t>essential_climate_variable_ecv</t>
  </si>
  <si>
    <t>assessment_body_org</t>
  </si>
  <si>
    <t>intercal_bool</t>
  </si>
  <si>
    <t>intercalibration_satellite_2</t>
  </si>
  <si>
    <t>intercalibration_instrument_2</t>
  </si>
  <si>
    <t>intercalibration_satellite_3</t>
  </si>
  <si>
    <t>intercalibration_instrument_3</t>
  </si>
  <si>
    <t>intercalibration_satellite_4</t>
  </si>
  <si>
    <t>intercalibration_instrument_4</t>
  </si>
  <si>
    <t>intercalibration_satellite_5</t>
  </si>
  <si>
    <t>intercalibration_instrument_5</t>
  </si>
  <si>
    <t>intercalibration_satellite_6</t>
  </si>
  <si>
    <t>intercalibration_instrument_6</t>
  </si>
  <si>
    <t>ECV Length</t>
  </si>
  <si>
    <t>G 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</si>
  <si>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</si>
  <si>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</si>
  <si>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</si>
  <si>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</si>
  <si>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</si>
  <si>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</si>
  <si>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</si>
  <si>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</si>
  <si>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</si>
  <si>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</si>
  <si>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</si>
  <si>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GAVG</t>
  </si>
  <si>
    <t>Resolution rating</t>
  </si>
  <si>
    <t>Use</t>
  </si>
  <si>
    <t>use text</t>
  </si>
  <si>
    <t>Overall Rating</t>
  </si>
  <si>
    <t>Current</t>
  </si>
  <si>
    <t>John Bates</t>
  </si>
  <si>
    <t>john.j.bates@noaa.gov</t>
  </si>
  <si>
    <t>NASA</t>
  </si>
  <si>
    <t>no</t>
  </si>
  <si>
    <t>yes</t>
  </si>
  <si>
    <t>CDR_ECV05_1</t>
  </si>
  <si>
    <t>NOAA</t>
  </si>
  <si>
    <t>PRECIPITATION INDEX (DAILY CUMULATIVE)</t>
  </si>
  <si>
    <t>mm</t>
  </si>
  <si>
    <t>DMSP</t>
  </si>
  <si>
    <t>Yes</t>
  </si>
  <si>
    <t>Aqua</t>
  </si>
  <si>
    <t>not selected|not selectedDMSP; DMSP; NOAA; Aqua;  IR; national, regional, special, GTS collections SSMI; SSMIS; TOVS; AIRS;  geo-IR; global network of precipitation gauges</t>
  </si>
  <si>
    <t>Global</t>
  </si>
  <si>
    <t>n/a</t>
  </si>
  <si>
    <t>30 (5 and 1)</t>
  </si>
  <si>
    <t>george.j.huffman@nasa.gov</t>
  </si>
  <si>
    <t>both</t>
  </si>
  <si>
    <t>netcdf</t>
  </si>
  <si>
    <t>not selected</t>
  </si>
  <si>
    <t>FTP</t>
  </si>
  <si>
    <t>Feb 24 2014  8:44PM</t>
  </si>
  <si>
    <t>40E5691E-7693-45BC-8AB8-56F2C81B70B4</t>
  </si>
  <si>
    <t>LIQUID PRECIPITATION</t>
  </si>
  <si>
    <t>PRECIPITATION</t>
  </si>
  <si>
    <t>Keiji IMAOKA</t>
  </si>
  <si>
    <t>imaoka.keiji@jaxa.jp</t>
  </si>
  <si>
    <t>Precipitation</t>
  </si>
  <si>
    <t>JAXA</t>
  </si>
  <si>
    <t>Model Input, Gsmap, Tec.</t>
  </si>
  <si>
    <t>CDR_ECV05_2</t>
  </si>
  <si>
    <t>PRECIPITATION RATE (LIQUID) AT THE SURFACE</t>
  </si>
  <si>
    <t>GCOM-W1</t>
  </si>
  <si>
    <t>AMSR-2</t>
  </si>
  <si>
    <t>No</t>
  </si>
  <si>
    <t>GCOM-W1|AMSR-2</t>
  </si>
  <si>
    <t>15km</t>
  </si>
  <si>
    <t>N/A</t>
  </si>
  <si>
    <t>2days</t>
  </si>
  <si>
    <t>TBD</t>
  </si>
  <si>
    <t>AMSR-E</t>
  </si>
  <si>
    <t>Aqua|AMSR-E</t>
  </si>
  <si>
    <t>Z-GCOM_QA@jaxa.jp</t>
  </si>
  <si>
    <t>HDF</t>
  </si>
  <si>
    <t>Constrained Access</t>
  </si>
  <si>
    <t>via the internet</t>
  </si>
  <si>
    <t>1month</t>
  </si>
  <si>
    <t>09D14653-C07F-406A-9842-C43FC2ED9233</t>
  </si>
  <si>
    <t>Rainer Hollmann</t>
  </si>
  <si>
    <t>rainer.hollmann@dwd.de</t>
  </si>
  <si>
    <t>http://dx.doi.org/10.5676/EUM_SAF_CM/HOAPS/V001</t>
  </si>
  <si>
    <t>EUMETSAT</t>
  </si>
  <si>
    <t>Air Sea Interaction, Fluxes, Climate Modelling</t>
  </si>
  <si>
    <t>CDR_ECV05_3</t>
  </si>
  <si>
    <t>DoD (USA)</t>
  </si>
  <si>
    <t>DMSP F-10</t>
  </si>
  <si>
    <t>SSM/I</t>
  </si>
  <si>
    <t>DMSP F-11</t>
  </si>
  <si>
    <t>DMSP F-12</t>
  </si>
  <si>
    <t>DMSP F-13</t>
  </si>
  <si>
    <t>DMSP F-14</t>
  </si>
  <si>
    <t>DMSP-15</t>
  </si>
  <si>
    <t>DMSP F-10|SSM/I||DMSP F-11|SSM/I||DMSP F-12|SSM/I||DMSP F-13|SSM/IDSMP-F-14/SSMI, DMSP-F-15/SSMI</t>
  </si>
  <si>
    <t>0.5 x 0.5 deg</t>
  </si>
  <si>
    <t>monthly, pentad composite</t>
  </si>
  <si>
    <t>contact.cmsaf@dwd.de</t>
  </si>
  <si>
    <t>Open Access</t>
  </si>
  <si>
    <t>ftp, disk</t>
  </si>
  <si>
    <t>none</t>
  </si>
  <si>
    <t>20CA3CB0-4C30-4A29-BEBF-697E52C1C8BE</t>
  </si>
  <si>
    <t>H. K. Ramapriyan</t>
  </si>
  <si>
    <t>Rama.Ramapriyan@nasa.gov</t>
  </si>
  <si>
    <t>SSMI and SSMIS netCDF Data Products</t>
  </si>
  <si>
    <t>Study Of Global Changes In Rain Patterns, Analysis Of Water Cycle</t>
  </si>
  <si>
    <t>CDR_ECV05_4</t>
  </si>
  <si>
    <t>DMSP F-8</t>
  </si>
  <si>
    <t>SSM/I, SSM/IS</t>
  </si>
  <si>
    <t>DMSP F-15</t>
  </si>
  <si>
    <t>DMSP F-8|SSM/I||DMSP F-10|SSM/I||DMSP F-11|SSM/I||DMSP F-13|SSM/IDMSP%20F-14%20through%20F-17%20are%20used%20as%20welland DMSP F-14, DMSP F-15, DMSP F-16, DMSP F-17.  SSM/I and SSM/IS.</t>
  </si>
  <si>
    <t>25 km</t>
  </si>
  <si>
    <t>500 mm/yr</t>
  </si>
  <si>
    <t>4.8 mm/year/decade</t>
  </si>
  <si>
    <t>ghrcdaac@itsc.uah.edu</t>
  </si>
  <si>
    <t>FTP, OpenDAP, WGET</t>
  </si>
  <si>
    <t>Available now.</t>
  </si>
  <si>
    <t>83AFCDD9-B05C-424B-B86C-401663FE8AC8</t>
  </si>
  <si>
    <t xml:space="preserve"> TRMM</t>
  </si>
  <si>
    <t xml:space="preserve"> TMI</t>
  </si>
  <si>
    <t xml:space="preserve"> Aqua</t>
  </si>
  <si>
    <t xml:space="preserve"> AMSR-E</t>
  </si>
  <si>
    <t xml:space="preserve"> Coriolis</t>
  </si>
  <si>
    <t xml:space="preserve"> Windsat</t>
  </si>
  <si>
    <t>Future</t>
  </si>
  <si>
    <t>Yes, new release of Precipitation Intensity TCDR R2</t>
  </si>
  <si>
    <t>CDR_ECV05_5</t>
  </si>
  <si>
    <t>NOT SELECTED</t>
  </si>
  <si>
    <t>1.6 mm/d</t>
  </si>
  <si>
    <t>0.03 mm/d</t>
  </si>
  <si>
    <t>87FC2992-A005-41E8-9D9E-D9A4C3C08CB5</t>
  </si>
  <si>
    <t>Yes, new release of Precipitation Intensity TCDR R3</t>
  </si>
  <si>
    <t>CDR_ECV05_6</t>
  </si>
  <si>
    <t>monthly</t>
  </si>
  <si>
    <t>2C7BF787-9FB1-4CC1-B015-DA918FE95BD6</t>
  </si>
  <si>
    <t>Ron Kwok</t>
  </si>
  <si>
    <t>ron.kwok@jpl.nasa.gov</t>
  </si>
  <si>
    <t>Sea-ice drift</t>
  </si>
  <si>
    <t>JPL</t>
  </si>
  <si>
    <t>Ocean And Ice</t>
  </si>
  <si>
    <t>CDR_ECV05_7</t>
  </si>
  <si>
    <t>CSA</t>
  </si>
  <si>
    <t>SEA-ICE COVER</t>
  </si>
  <si>
    <t>RADARSAT-1</t>
  </si>
  <si>
    <t>SAR (RADARSAT)</t>
  </si>
  <si>
    <t>RADARSAT-1 and SAR (RADARSAT)</t>
  </si>
  <si>
    <t>Regional</t>
  </si>
  <si>
    <t>0.01 m/s</t>
  </si>
  <si>
    <t>1929CF59-279A-4FE5-80F7-256833AF0EDD</t>
  </si>
  <si>
    <t>SOLID PRECIPITATION</t>
  </si>
  <si>
    <t>Janice Bytheway</t>
  </si>
  <si>
    <t>janice@atmos.colostate.edu</t>
  </si>
  <si>
    <t>Quantifying Precipitation With Uncertainty Estimates To Monitor Global And Regional Water And Energy Budgets</t>
  </si>
  <si>
    <t>CDR_ECV05_8</t>
  </si>
  <si>
    <t>Satellites: 300, 302, 303, 305, 306, 345, 381, 408, 409, 206, 215
Instruments: 451, 454, 414, 664</t>
  </si>
  <si>
    <t>~25</t>
  </si>
  <si>
    <t>resolution dependent</t>
  </si>
  <si>
    <t>TBD (Beta versions available now)</t>
  </si>
  <si>
    <t>A2E4C5FC-0BEF-4B5A-B02C-3ADAAA08483B</t>
  </si>
  <si>
    <t>CDR_ECV05_9</t>
  </si>
  <si>
    <t>Satellites: DMSP F-8, DMSP F-10, DMSP F-11, DMSP F-13, DMSP F-14, DMSP F-15, DMSP F-16, DMSP F-17, DMSP F-18, Aqua, TRMM.   
Instruments: SSM/I, SSM/IS, TMI, AMSR-E.</t>
  </si>
  <si>
    <t>BFB53D57-BA0D-48FC-A5FB-4654A47C70F3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</si>
</sst>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mm/yyyy"/>
  </numFmts>
  <fonts count="5" x14ac:knownFonts="1"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164" fontId="0" fillId="2" borderId="1" xfId="0" applyNumberFormat="1" applyFill="1" applyBorder="1" applyAlignment="1">
      <alignment wrapText="1"/>
    </xf>
    <xf numFmtId="165" fontId="0" fillId="0" borderId="1" xfId="0" applyNumberFormat="1" applyFill="1" applyBorder="1"/>
    <xf numFmtId="9" fontId="0" fillId="0" borderId="1" xfId="0" applyNumberFormat="1" applyBorder="1"/>
    <xf numFmtId="11" fontId="0" fillId="0" borderId="1" xfId="0" applyNumberFormat="1" applyBorder="1"/>
    <xf numFmtId="0" fontId="0" fillId="2" borderId="1" xfId="0" applyFill="1" applyBorder="1"/>
    <xf numFmtId="22" fontId="0" fillId="0" borderId="1" xfId="0" applyNumberFormat="1" applyBorder="1"/>
    <xf numFmtId="164" fontId="0" fillId="2" borderId="1" xfId="0" applyNumberFormat="1" applyFill="1" applyBorder="1"/>
    <xf numFmtId="0" fontId="0" fillId="0" borderId="1" xfId="0" applyBorder="1" applyAlignment="1">
      <alignment wrapText="1"/>
    </xf>
    <xf numFmtId="164" fontId="1" fillId="3" borderId="1" xfId="0" applyNumberFormat="1" applyFont="1" applyFill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U13"/>
  <sheetViews>
    <sheetView tabSelected="1" workbookViewId="0">
      <selection activeCell="E15" sqref="E15"/>
    </sheetView>
  </sheetViews>
  <sheetFormatPr baseColWidth="10" defaultRowHeight="15" x14ac:dyDescent="0"/>
  <cols>
    <col min="1" max="1" width="5.33203125" customWidth="1"/>
    <col min="2" max="2" width="9.5" customWidth="1"/>
    <col min="3" max="3" width="10.33203125" customWidth="1"/>
    <col min="4" max="4" width="7.33203125" customWidth="1"/>
    <col min="6" max="14" width="0" hidden="1" customWidth="1"/>
    <col min="16" max="25" width="0" hidden="1" customWidth="1"/>
    <col min="28" max="28" width="10.83203125" hidden="1" customWidth="1"/>
    <col min="29" max="30" width="10.83203125" customWidth="1"/>
    <col min="31" max="82" width="10.83203125" hidden="1" customWidth="1"/>
    <col min="83" max="84" width="10.83203125" customWidth="1"/>
    <col min="85" max="102" width="10.83203125" hidden="1" customWidth="1"/>
    <col min="104" max="115" width="10.83203125" customWidth="1"/>
  </cols>
  <sheetData>
    <row r="1" spans="1:125" ht="15" customHeight="1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/>
      <c r="CU1" s="1"/>
      <c r="CV1" s="1"/>
      <c r="CW1" s="1"/>
      <c r="CX1" s="1"/>
      <c r="CY1" s="6" t="s">
        <v>97</v>
      </c>
      <c r="CZ1" s="1" t="s">
        <v>98</v>
      </c>
      <c r="DA1" s="1" t="s">
        <v>99</v>
      </c>
      <c r="DB1" s="1" t="s">
        <v>100</v>
      </c>
      <c r="DC1" s="1" t="s">
        <v>101</v>
      </c>
      <c r="DD1" s="1" t="s">
        <v>102</v>
      </c>
      <c r="DE1" s="1" t="s">
        <v>103</v>
      </c>
      <c r="DF1" s="1" t="s">
        <v>104</v>
      </c>
      <c r="DG1" s="1" t="s">
        <v>105</v>
      </c>
      <c r="DH1" s="1" t="s">
        <v>106</v>
      </c>
      <c r="DI1" s="1" t="s">
        <v>107</v>
      </c>
      <c r="DJ1" s="1" t="s">
        <v>108</v>
      </c>
      <c r="DK1" s="1" t="s">
        <v>109</v>
      </c>
      <c r="DL1" s="6" t="s">
        <v>110</v>
      </c>
      <c r="DM1" s="1" t="s">
        <v>52</v>
      </c>
      <c r="DN1" s="1" t="s">
        <v>53</v>
      </c>
      <c r="DO1" s="1" t="s">
        <v>54</v>
      </c>
      <c r="DP1" s="1" t="s">
        <v>55</v>
      </c>
      <c r="DQ1" s="1" t="s">
        <v>56</v>
      </c>
      <c r="DR1" s="2" t="s">
        <v>111</v>
      </c>
      <c r="DS1" s="6" t="s">
        <v>112</v>
      </c>
      <c r="DT1" s="1" t="s">
        <v>113</v>
      </c>
      <c r="DU1" s="6" t="s">
        <v>114</v>
      </c>
    </row>
    <row r="2" spans="1:125" ht="15" customHeight="1">
      <c r="A2" t="s">
        <v>115</v>
      </c>
      <c r="B2" t="s">
        <v>116</v>
      </c>
      <c r="C2" t="s">
        <v>117</v>
      </c>
      <c r="E2" s="1" t="s">
        <v>118</v>
      </c>
      <c r="F2" s="1"/>
      <c r="G2" s="1"/>
      <c r="H2" s="1" t="s">
        <v>119</v>
      </c>
      <c r="I2" s="1"/>
      <c r="J2" s="1"/>
      <c r="K2" s="1" t="s">
        <v>120</v>
      </c>
      <c r="L2" s="1" t="s">
        <v>120</v>
      </c>
      <c r="M2" s="1"/>
      <c r="N2" s="1"/>
      <c r="O2" s="1" t="s">
        <v>121</v>
      </c>
      <c r="P2" s="1" t="s">
        <v>122</v>
      </c>
      <c r="Q2" s="1" t="s">
        <v>118</v>
      </c>
      <c r="R2" s="1" t="s">
        <v>118</v>
      </c>
      <c r="S2" s="1" t="s">
        <v>122</v>
      </c>
      <c r="T2" s="1" t="s">
        <v>118</v>
      </c>
      <c r="U2" s="1" t="s">
        <v>118</v>
      </c>
      <c r="V2" s="1" t="s">
        <v>118</v>
      </c>
      <c r="W2" s="1" t="s">
        <v>122</v>
      </c>
      <c r="X2" s="1" t="s">
        <v>122</v>
      </c>
      <c r="Y2" s="1" t="s">
        <v>118</v>
      </c>
      <c r="Z2" s="3">
        <v>28856</v>
      </c>
      <c r="AA2" s="3">
        <v>41091</v>
      </c>
      <c r="AB2" s="1"/>
      <c r="AC2" s="1" t="s">
        <v>123</v>
      </c>
      <c r="AD2" s="1" t="s">
        <v>124</v>
      </c>
      <c r="AE2" s="1" t="s">
        <v>125</v>
      </c>
      <c r="AF2" s="1"/>
      <c r="AG2" s="1"/>
      <c r="AH2" s="1" t="s">
        <v>126</v>
      </c>
      <c r="AI2" s="1" t="s">
        <v>122</v>
      </c>
      <c r="AJ2" s="1"/>
      <c r="AK2" s="1"/>
      <c r="AL2" s="1" t="s">
        <v>127</v>
      </c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 t="s">
        <v>128</v>
      </c>
      <c r="AZ2" s="1" t="s">
        <v>129</v>
      </c>
      <c r="BA2" s="1">
        <v>250</v>
      </c>
      <c r="BB2" s="1" t="s">
        <v>130</v>
      </c>
      <c r="BC2" s="1" t="s">
        <v>131</v>
      </c>
      <c r="BD2" s="4">
        <v>0.1</v>
      </c>
      <c r="BE2" s="4">
        <v>0.05</v>
      </c>
      <c r="BF2" s="1"/>
      <c r="BG2" s="1"/>
      <c r="BH2" s="1"/>
      <c r="BI2" s="1" t="s">
        <v>120</v>
      </c>
      <c r="BJ2" s="1"/>
      <c r="BK2" s="1"/>
      <c r="BL2" s="1"/>
      <c r="BM2" s="1"/>
      <c r="BN2" s="1" t="s">
        <v>119</v>
      </c>
      <c r="BO2" s="1" t="s">
        <v>119</v>
      </c>
      <c r="BP2" s="1"/>
      <c r="BQ2" s="1"/>
      <c r="BR2" s="1"/>
      <c r="BS2" s="1" t="s">
        <v>132</v>
      </c>
      <c r="BT2" s="1" t="s">
        <v>133</v>
      </c>
      <c r="BU2" s="1" t="s">
        <v>134</v>
      </c>
      <c r="BV2" s="1" t="s">
        <v>135</v>
      </c>
      <c r="BW2" s="1" t="s">
        <v>136</v>
      </c>
      <c r="BX2" s="1"/>
      <c r="BY2" s="1"/>
      <c r="BZ2" s="1">
        <v>2</v>
      </c>
      <c r="CA2" s="1">
        <v>1393</v>
      </c>
      <c r="CB2" s="1" t="s">
        <v>137</v>
      </c>
      <c r="CC2" s="5" t="s">
        <v>138</v>
      </c>
      <c r="CD2" s="1"/>
      <c r="CE2" s="1"/>
      <c r="CF2" s="1" t="s">
        <v>139</v>
      </c>
      <c r="CG2" s="1" t="s">
        <v>140</v>
      </c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6">
        <f t="shared" ref="CY2:CY10" si="0">YEARFRAC(Z2,AA2)</f>
        <v>33.5</v>
      </c>
      <c r="CZ2" s="1">
        <f t="shared" ref="CZ2:CZ10" si="1">(COUNTIF(S2,"*")+COUNTIF(T2,"*")+COUNTIF(AE2,"*")+COUNTIF(BG2,"*"))/4</f>
        <v>0.75</v>
      </c>
      <c r="DA2" s="1">
        <f t="shared" ref="DA2:DA10" si="2">(COUNTIF(Q2,"*")+COUNTIF(I2,"*")+COUNTIF(BR2,"y*"))/3</f>
        <v>0.33333333333333331</v>
      </c>
      <c r="DB2" s="1">
        <f t="shared" ref="DB2:DB10" si="3">(COUNTIF(U2,"*")+COUNTA(BA2)+COUNTA(BB2)+COUNTA(BC2)+COUNTA(BD2)+COUNTA(BE2)+COUNTIF(BN2,"y*"))/7</f>
        <v>0.8571428571428571</v>
      </c>
      <c r="DC2" s="1">
        <f t="shared" ref="DC2:DC10" si="4">(COUNTIF(V2,"*")+COUNTIF(BH2,"*"))/2</f>
        <v>0.5</v>
      </c>
      <c r="DD2" s="1">
        <f t="shared" ref="DD2:DD10" si="5">(COUNTIF(V2,"*")+COUNTIF(BF2,"*"))/2</f>
        <v>0.5</v>
      </c>
      <c r="DE2" s="1">
        <f t="shared" ref="DE2:DE10" si="6">COUNTIF(AZ2,"*")</f>
        <v>1</v>
      </c>
      <c r="DF2" s="1">
        <f t="shared" ref="DF2:DF10" si="7">COUNTIF(W2,"*")</f>
        <v>1</v>
      </c>
      <c r="DG2" s="1">
        <f t="shared" ref="DG2:DG10" si="8">(COUNTIF(X2,"*")+COUNTIF(BS2,"*")+COUNTIF(BT2,"*")+COUNTIF(BU2,"*")+COUNTIF(BV2,"*")+COUNTIF(BW2,"*")+COUNTIF(BX2,"*")-COUNTIF(BT2,"no*")-COUNTIF(BU2,"no*")-COUNTIF(BV2,"no*"))/7</f>
        <v>0.7142857142857143</v>
      </c>
      <c r="DH2" s="1">
        <f t="shared" ref="DH2:DH10" si="9">COUNTIF(BZ2,"*")+COUNTA(BZ2)</f>
        <v>1</v>
      </c>
      <c r="DI2" s="1">
        <f t="shared" ref="DI2:DI10" si="10">COUNTIF(Y2,"*")</f>
        <v>1</v>
      </c>
      <c r="DJ2" s="1">
        <f t="shared" ref="DJ2:DJ10" si="11">COUNTIF(BR2,"y*")</f>
        <v>0</v>
      </c>
      <c r="DK2" s="1">
        <f t="shared" ref="DK2:DK10" si="12">(COUNTIF(U2,"*")+COUNTIF(W2,"*")+COUNTIF(BO2,"y*"))/3</f>
        <v>0.66666666666666663</v>
      </c>
      <c r="DL2" s="6">
        <f t="shared" ref="DL2:DL3" si="13">SUM(CZ2:DK2)/12</f>
        <v>0.69345238095238093</v>
      </c>
      <c r="DM2" s="1">
        <f t="shared" ref="DM2:DQ10" si="14">BA2</f>
        <v>250</v>
      </c>
      <c r="DN2" s="1" t="str">
        <f t="shared" si="14"/>
        <v>n/a</v>
      </c>
      <c r="DO2" s="1" t="str">
        <f t="shared" si="14"/>
        <v>30 (5 and 1)</v>
      </c>
      <c r="DP2" s="1">
        <f t="shared" si="14"/>
        <v>0.1</v>
      </c>
      <c r="DQ2" s="1">
        <f t="shared" si="14"/>
        <v>0.05</v>
      </c>
      <c r="DR2" s="10">
        <v>1</v>
      </c>
      <c r="DS2" s="6">
        <f t="shared" ref="DS2:DS10" si="15">COUNTIF(N2,"*")</f>
        <v>0</v>
      </c>
      <c r="DT2" s="1">
        <f t="shared" ref="DT2:DT10" si="16">N2</f>
        <v>0</v>
      </c>
      <c r="DU2" s="6">
        <f>SUM(CY2/30,DL2,DR2,DS2)</f>
        <v>2.8101190476190476</v>
      </c>
    </row>
    <row r="3" spans="1:125" ht="15" customHeight="1">
      <c r="A3" t="s">
        <v>115</v>
      </c>
      <c r="B3" t="s">
        <v>141</v>
      </c>
      <c r="C3" t="s">
        <v>142</v>
      </c>
      <c r="D3" t="s">
        <v>143</v>
      </c>
      <c r="E3" s="1" t="s">
        <v>144</v>
      </c>
      <c r="F3" s="1"/>
      <c r="G3" s="1"/>
      <c r="H3" s="1" t="s">
        <v>119</v>
      </c>
      <c r="I3" s="1"/>
      <c r="J3" s="1"/>
      <c r="K3" s="1" t="s">
        <v>120</v>
      </c>
      <c r="L3" s="1" t="s">
        <v>120</v>
      </c>
      <c r="M3" s="1"/>
      <c r="N3" s="1" t="s">
        <v>145</v>
      </c>
      <c r="O3" s="1" t="s">
        <v>146</v>
      </c>
      <c r="P3" s="1" t="s">
        <v>144</v>
      </c>
      <c r="Q3" s="1" t="s">
        <v>144</v>
      </c>
      <c r="R3" s="1" t="s">
        <v>144</v>
      </c>
      <c r="S3" s="1" t="s">
        <v>144</v>
      </c>
      <c r="T3" s="1" t="s">
        <v>144</v>
      </c>
      <c r="U3" s="1" t="s">
        <v>144</v>
      </c>
      <c r="V3" s="1" t="s">
        <v>144</v>
      </c>
      <c r="W3" s="1" t="s">
        <v>144</v>
      </c>
      <c r="X3" s="1" t="s">
        <v>144</v>
      </c>
      <c r="Y3" s="1" t="s">
        <v>144</v>
      </c>
      <c r="Z3" s="3">
        <v>41153</v>
      </c>
      <c r="AA3" s="3"/>
      <c r="AB3" s="1"/>
      <c r="AC3" s="1" t="s">
        <v>147</v>
      </c>
      <c r="AD3" s="1" t="s">
        <v>135</v>
      </c>
      <c r="AE3" s="1" t="s">
        <v>148</v>
      </c>
      <c r="AF3" s="1" t="s">
        <v>149</v>
      </c>
      <c r="AG3" s="1"/>
      <c r="AH3" s="1" t="s">
        <v>150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 t="s">
        <v>151</v>
      </c>
      <c r="AZ3" s="1" t="s">
        <v>129</v>
      </c>
      <c r="BA3" s="1" t="s">
        <v>152</v>
      </c>
      <c r="BB3" s="1" t="s">
        <v>153</v>
      </c>
      <c r="BC3" s="1" t="s">
        <v>154</v>
      </c>
      <c r="BD3" s="1"/>
      <c r="BE3" s="1" t="s">
        <v>155</v>
      </c>
      <c r="BF3" s="1"/>
      <c r="BG3" s="1"/>
      <c r="BH3" s="1"/>
      <c r="BI3" s="1" t="s">
        <v>120</v>
      </c>
      <c r="BJ3" s="1"/>
      <c r="BK3" s="1" t="s">
        <v>127</v>
      </c>
      <c r="BL3" s="1" t="s">
        <v>156</v>
      </c>
      <c r="BM3" s="1" t="s">
        <v>157</v>
      </c>
      <c r="BN3" s="1" t="s">
        <v>119</v>
      </c>
      <c r="BO3" s="1" t="s">
        <v>119</v>
      </c>
      <c r="BP3" s="1"/>
      <c r="BQ3" s="1"/>
      <c r="BR3" s="1"/>
      <c r="BS3" s="1" t="s">
        <v>158</v>
      </c>
      <c r="BT3" s="1" t="s">
        <v>133</v>
      </c>
      <c r="BU3" s="1" t="s">
        <v>159</v>
      </c>
      <c r="BV3" s="1" t="s">
        <v>160</v>
      </c>
      <c r="BW3" s="1" t="s">
        <v>161</v>
      </c>
      <c r="BX3" s="1"/>
      <c r="BY3" s="1"/>
      <c r="BZ3" s="1" t="s">
        <v>162</v>
      </c>
      <c r="CA3" s="1">
        <v>1394</v>
      </c>
      <c r="CB3" s="1" t="s">
        <v>137</v>
      </c>
      <c r="CC3" s="1" t="s">
        <v>163</v>
      </c>
      <c r="CD3" s="1"/>
      <c r="CE3" s="1"/>
      <c r="CF3" s="1" t="s">
        <v>139</v>
      </c>
      <c r="CG3" s="1" t="s">
        <v>140</v>
      </c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6"/>
      <c r="CZ3" s="1">
        <f t="shared" si="1"/>
        <v>0.75</v>
      </c>
      <c r="DA3" s="1">
        <f t="shared" si="2"/>
        <v>0.33333333333333331</v>
      </c>
      <c r="DB3" s="1">
        <f t="shared" si="3"/>
        <v>0.7142857142857143</v>
      </c>
      <c r="DC3" s="1">
        <f t="shared" si="4"/>
        <v>0.5</v>
      </c>
      <c r="DD3" s="1">
        <f t="shared" si="5"/>
        <v>0.5</v>
      </c>
      <c r="DE3" s="1">
        <f t="shared" si="6"/>
        <v>1</v>
      </c>
      <c r="DF3" s="1">
        <f t="shared" si="7"/>
        <v>1</v>
      </c>
      <c r="DG3" s="1">
        <f t="shared" si="8"/>
        <v>0.8571428571428571</v>
      </c>
      <c r="DH3" s="1">
        <f t="shared" si="9"/>
        <v>2</v>
      </c>
      <c r="DI3" s="1">
        <f t="shared" si="10"/>
        <v>1</v>
      </c>
      <c r="DJ3" s="1">
        <f t="shared" si="11"/>
        <v>0</v>
      </c>
      <c r="DK3" s="1">
        <f t="shared" si="12"/>
        <v>0.66666666666666663</v>
      </c>
      <c r="DL3" s="6">
        <f t="shared" si="13"/>
        <v>0.7767857142857143</v>
      </c>
      <c r="DM3" s="1" t="str">
        <f t="shared" si="14"/>
        <v>15km</v>
      </c>
      <c r="DN3" s="1" t="str">
        <f t="shared" si="14"/>
        <v>N/A</v>
      </c>
      <c r="DO3" s="1" t="str">
        <f t="shared" si="14"/>
        <v>2days</v>
      </c>
      <c r="DP3" s="1">
        <f t="shared" si="14"/>
        <v>0</v>
      </c>
      <c r="DQ3" s="1" t="str">
        <f t="shared" si="14"/>
        <v>TBD</v>
      </c>
      <c r="DR3" s="10">
        <v>0.6</v>
      </c>
      <c r="DS3" s="6">
        <f t="shared" si="15"/>
        <v>1</v>
      </c>
      <c r="DT3" s="1" t="str">
        <f t="shared" si="16"/>
        <v>Model Input, Gsmap, Tec.</v>
      </c>
      <c r="DU3" s="6">
        <f>SUM(CY3/30,DL3,DR3,DS3)</f>
        <v>2.3767857142857141</v>
      </c>
    </row>
    <row r="4" spans="1:125" ht="15" customHeight="1">
      <c r="A4" t="s">
        <v>115</v>
      </c>
      <c r="B4" t="s">
        <v>164</v>
      </c>
      <c r="C4" t="s">
        <v>165</v>
      </c>
      <c r="D4" t="s">
        <v>166</v>
      </c>
      <c r="E4" s="1" t="s">
        <v>167</v>
      </c>
      <c r="F4" s="1"/>
      <c r="G4" s="1"/>
      <c r="H4" s="1" t="s">
        <v>119</v>
      </c>
      <c r="I4" s="1"/>
      <c r="J4" s="1"/>
      <c r="K4" s="1" t="s">
        <v>119</v>
      </c>
      <c r="L4" s="1" t="s">
        <v>119</v>
      </c>
      <c r="M4" s="1"/>
      <c r="N4" s="1" t="s">
        <v>168</v>
      </c>
      <c r="O4" s="1" t="s">
        <v>169</v>
      </c>
      <c r="P4" s="1" t="s">
        <v>170</v>
      </c>
      <c r="Q4" s="1" t="s">
        <v>170</v>
      </c>
      <c r="R4" s="1" t="s">
        <v>167</v>
      </c>
      <c r="S4" s="1" t="s">
        <v>167</v>
      </c>
      <c r="T4" s="1" t="s">
        <v>167</v>
      </c>
      <c r="U4" s="1" t="s">
        <v>167</v>
      </c>
      <c r="V4" s="1" t="s">
        <v>167</v>
      </c>
      <c r="W4" s="1" t="s">
        <v>167</v>
      </c>
      <c r="X4" s="1" t="s">
        <v>167</v>
      </c>
      <c r="Y4" s="1" t="s">
        <v>167</v>
      </c>
      <c r="Z4" s="3">
        <v>31959</v>
      </c>
      <c r="AA4" s="3">
        <v>39783</v>
      </c>
      <c r="AB4" s="1"/>
      <c r="AC4" s="1" t="s">
        <v>147</v>
      </c>
      <c r="AD4" s="1" t="s">
        <v>124</v>
      </c>
      <c r="AE4" s="1" t="s">
        <v>171</v>
      </c>
      <c r="AF4" s="1" t="s">
        <v>172</v>
      </c>
      <c r="AG4" s="1"/>
      <c r="AH4" s="1" t="s">
        <v>126</v>
      </c>
      <c r="AI4" s="1" t="s">
        <v>173</v>
      </c>
      <c r="AJ4" s="1" t="s">
        <v>172</v>
      </c>
      <c r="AK4" s="1"/>
      <c r="AL4" s="1" t="s">
        <v>174</v>
      </c>
      <c r="AM4" s="1" t="s">
        <v>172</v>
      </c>
      <c r="AN4" s="1"/>
      <c r="AO4" s="1" t="s">
        <v>175</v>
      </c>
      <c r="AP4" s="1" t="s">
        <v>172</v>
      </c>
      <c r="AQ4" s="1"/>
      <c r="AR4" s="1" t="s">
        <v>176</v>
      </c>
      <c r="AS4" s="1" t="s">
        <v>172</v>
      </c>
      <c r="AT4" s="1"/>
      <c r="AU4" s="1" t="s">
        <v>177</v>
      </c>
      <c r="AV4" s="1" t="s">
        <v>172</v>
      </c>
      <c r="AW4" s="1"/>
      <c r="AX4" s="1"/>
      <c r="AY4" s="1" t="s">
        <v>178</v>
      </c>
      <c r="AZ4" s="1" t="s">
        <v>129</v>
      </c>
      <c r="BA4" s="1" t="s">
        <v>179</v>
      </c>
      <c r="BB4" s="1" t="s">
        <v>130</v>
      </c>
      <c r="BC4" s="1" t="s">
        <v>180</v>
      </c>
      <c r="BD4" s="1"/>
      <c r="BE4" s="1"/>
      <c r="BF4" s="1"/>
      <c r="BG4" s="1"/>
      <c r="BH4" s="1"/>
      <c r="BI4" s="1" t="s">
        <v>120</v>
      </c>
      <c r="BJ4" s="1"/>
      <c r="BK4" s="1"/>
      <c r="BL4" s="1"/>
      <c r="BM4" s="1"/>
      <c r="BN4" s="1" t="s">
        <v>119</v>
      </c>
      <c r="BO4" s="1" t="s">
        <v>119</v>
      </c>
      <c r="BP4" s="1"/>
      <c r="BQ4" s="1"/>
      <c r="BR4" s="1"/>
      <c r="BS4" s="1" t="s">
        <v>181</v>
      </c>
      <c r="BT4" s="1" t="s">
        <v>133</v>
      </c>
      <c r="BU4" s="1" t="s">
        <v>159</v>
      </c>
      <c r="BV4" s="1" t="s">
        <v>182</v>
      </c>
      <c r="BW4" s="1" t="s">
        <v>183</v>
      </c>
      <c r="BX4" s="1"/>
      <c r="BY4" s="1"/>
      <c r="BZ4" s="1" t="s">
        <v>184</v>
      </c>
      <c r="CA4" s="1">
        <v>1395</v>
      </c>
      <c r="CB4" s="1" t="s">
        <v>137</v>
      </c>
      <c r="CC4" s="1" t="s">
        <v>185</v>
      </c>
      <c r="CD4" s="1"/>
      <c r="CE4" s="1"/>
      <c r="CF4" s="1" t="s">
        <v>139</v>
      </c>
      <c r="CG4" s="1" t="s">
        <v>140</v>
      </c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6">
        <f t="shared" si="0"/>
        <v>21.416666666666668</v>
      </c>
      <c r="CZ4" s="1">
        <f t="shared" si="1"/>
        <v>0.75</v>
      </c>
      <c r="DA4" s="1">
        <f t="shared" si="2"/>
        <v>0.33333333333333331</v>
      </c>
      <c r="DB4" s="1">
        <f t="shared" si="3"/>
        <v>0.5714285714285714</v>
      </c>
      <c r="DC4" s="1">
        <f t="shared" si="4"/>
        <v>0.5</v>
      </c>
      <c r="DD4" s="1">
        <f t="shared" si="5"/>
        <v>0.5</v>
      </c>
      <c r="DE4" s="1">
        <f t="shared" si="6"/>
        <v>1</v>
      </c>
      <c r="DF4" s="1">
        <f t="shared" si="7"/>
        <v>1</v>
      </c>
      <c r="DG4" s="1">
        <f t="shared" si="8"/>
        <v>0.8571428571428571</v>
      </c>
      <c r="DH4" s="1">
        <f t="shared" si="9"/>
        <v>2</v>
      </c>
      <c r="DI4" s="1">
        <f t="shared" si="10"/>
        <v>1</v>
      </c>
      <c r="DJ4" s="1">
        <f t="shared" si="11"/>
        <v>0</v>
      </c>
      <c r="DK4" s="1">
        <f t="shared" si="12"/>
        <v>0.66666666666666663</v>
      </c>
      <c r="DL4" s="6">
        <f t="shared" ref="DL4:DL10" si="17">SUM(CZ4:DK4)/12</f>
        <v>0.76488095238095244</v>
      </c>
      <c r="DM4" s="1" t="str">
        <f t="shared" si="14"/>
        <v>0.5 x 0.5 deg</v>
      </c>
      <c r="DN4" s="1" t="str">
        <f t="shared" si="14"/>
        <v>n/a</v>
      </c>
      <c r="DO4" s="1" t="str">
        <f t="shared" si="14"/>
        <v>monthly, pentad composite</v>
      </c>
      <c r="DP4" s="1">
        <f t="shared" si="14"/>
        <v>0</v>
      </c>
      <c r="DQ4" s="1">
        <f t="shared" si="14"/>
        <v>0</v>
      </c>
      <c r="DR4" s="10">
        <v>0.6</v>
      </c>
      <c r="DS4" s="6">
        <f t="shared" si="15"/>
        <v>1</v>
      </c>
      <c r="DT4" s="1" t="str">
        <f t="shared" si="16"/>
        <v>Air Sea Interaction, Fluxes, Climate Modelling</v>
      </c>
      <c r="DU4" s="6">
        <f>SUM(CY4/30,DL4,DR4,DS4)</f>
        <v>3.0787698412698412</v>
      </c>
    </row>
    <row r="5" spans="1:125" ht="15" customHeight="1">
      <c r="A5" t="s">
        <v>115</v>
      </c>
      <c r="B5" t="s">
        <v>186</v>
      </c>
      <c r="C5" t="s">
        <v>187</v>
      </c>
      <c r="D5" t="s">
        <v>188</v>
      </c>
      <c r="E5" s="1" t="s">
        <v>118</v>
      </c>
      <c r="F5" s="1"/>
      <c r="G5" s="1"/>
      <c r="H5" s="1" t="s">
        <v>119</v>
      </c>
      <c r="I5" s="1"/>
      <c r="J5" s="1"/>
      <c r="K5" s="1" t="s">
        <v>119</v>
      </c>
      <c r="L5" s="1" t="s">
        <v>119</v>
      </c>
      <c r="M5" s="1"/>
      <c r="N5" s="1" t="s">
        <v>189</v>
      </c>
      <c r="O5" s="1" t="s">
        <v>190</v>
      </c>
      <c r="P5" s="1" t="s">
        <v>170</v>
      </c>
      <c r="Q5" s="1" t="s">
        <v>118</v>
      </c>
      <c r="R5" s="1" t="s">
        <v>118</v>
      </c>
      <c r="S5" s="1" t="s">
        <v>118</v>
      </c>
      <c r="T5" s="1" t="s">
        <v>118</v>
      </c>
      <c r="U5" s="1" t="s">
        <v>118</v>
      </c>
      <c r="V5" s="1" t="s">
        <v>118</v>
      </c>
      <c r="W5" s="1" t="s">
        <v>118</v>
      </c>
      <c r="X5" s="1" t="s">
        <v>118</v>
      </c>
      <c r="Y5" s="1" t="s">
        <v>118</v>
      </c>
      <c r="Z5" s="3">
        <v>31959</v>
      </c>
      <c r="AA5" s="3">
        <v>41244</v>
      </c>
      <c r="AB5" s="1"/>
      <c r="AC5" s="1" t="s">
        <v>147</v>
      </c>
      <c r="AD5" s="1" t="s">
        <v>135</v>
      </c>
      <c r="AE5" s="1" t="s">
        <v>191</v>
      </c>
      <c r="AF5" s="1" t="s">
        <v>172</v>
      </c>
      <c r="AG5" s="1"/>
      <c r="AH5" s="1" t="s">
        <v>126</v>
      </c>
      <c r="AI5" s="1" t="s">
        <v>171</v>
      </c>
      <c r="AJ5" s="1" t="s">
        <v>172</v>
      </c>
      <c r="AK5" s="1"/>
      <c r="AL5" s="1" t="s">
        <v>173</v>
      </c>
      <c r="AM5" s="1" t="s">
        <v>172</v>
      </c>
      <c r="AN5" s="1"/>
      <c r="AO5" s="1" t="s">
        <v>175</v>
      </c>
      <c r="AP5" s="1" t="s">
        <v>172</v>
      </c>
      <c r="AQ5" s="1"/>
      <c r="AR5" s="1" t="s">
        <v>176</v>
      </c>
      <c r="AS5" s="1" t="s">
        <v>192</v>
      </c>
      <c r="AT5" s="1"/>
      <c r="AU5" s="1" t="s">
        <v>193</v>
      </c>
      <c r="AV5" s="1" t="s">
        <v>192</v>
      </c>
      <c r="AW5" s="1"/>
      <c r="AX5" s="1"/>
      <c r="AY5" s="1" t="s">
        <v>194</v>
      </c>
      <c r="AZ5" s="1" t="s">
        <v>129</v>
      </c>
      <c r="BA5" s="1" t="s">
        <v>195</v>
      </c>
      <c r="BB5" s="1">
        <v>0</v>
      </c>
      <c r="BC5" s="1">
        <v>1</v>
      </c>
      <c r="BD5" s="1" t="s">
        <v>196</v>
      </c>
      <c r="BE5" s="1" t="s">
        <v>197</v>
      </c>
      <c r="BF5" s="1"/>
      <c r="BG5" s="1"/>
      <c r="BH5" s="1"/>
      <c r="BI5" s="1" t="s">
        <v>120</v>
      </c>
      <c r="BJ5" s="1"/>
      <c r="BK5" s="1" t="s">
        <v>125</v>
      </c>
      <c r="BL5" s="1" t="s">
        <v>172</v>
      </c>
      <c r="BM5" s="1"/>
      <c r="BN5" s="1" t="s">
        <v>119</v>
      </c>
      <c r="BO5" s="1" t="s">
        <v>119</v>
      </c>
      <c r="BP5" s="1"/>
      <c r="BQ5" s="1"/>
      <c r="BR5" s="1"/>
      <c r="BS5" s="1" t="s">
        <v>198</v>
      </c>
      <c r="BT5" s="1" t="s">
        <v>133</v>
      </c>
      <c r="BU5" s="1" t="s">
        <v>134</v>
      </c>
      <c r="BV5" s="1" t="s">
        <v>182</v>
      </c>
      <c r="BW5" s="1" t="s">
        <v>199</v>
      </c>
      <c r="BX5" s="1"/>
      <c r="BY5" s="1"/>
      <c r="BZ5" s="1" t="s">
        <v>200</v>
      </c>
      <c r="CA5" s="1">
        <v>1396</v>
      </c>
      <c r="CB5" s="1" t="s">
        <v>137</v>
      </c>
      <c r="CC5" s="1" t="s">
        <v>201</v>
      </c>
      <c r="CD5" s="1"/>
      <c r="CE5" s="1"/>
      <c r="CF5" s="1" t="s">
        <v>139</v>
      </c>
      <c r="CG5" s="1" t="s">
        <v>140</v>
      </c>
      <c r="CH5" s="1"/>
      <c r="CI5" s="1" t="s">
        <v>120</v>
      </c>
      <c r="CJ5" s="1" t="s">
        <v>202</v>
      </c>
      <c r="CK5" s="1" t="s">
        <v>203</v>
      </c>
      <c r="CL5" s="1" t="s">
        <v>204</v>
      </c>
      <c r="CM5" s="1" t="s">
        <v>205</v>
      </c>
      <c r="CN5" s="1" t="s">
        <v>206</v>
      </c>
      <c r="CO5" s="1" t="s">
        <v>207</v>
      </c>
      <c r="CP5" s="1"/>
      <c r="CQ5" s="1"/>
      <c r="CR5" s="1"/>
      <c r="CS5" s="1"/>
      <c r="CT5" s="1"/>
      <c r="CU5" s="1"/>
      <c r="CV5" s="1"/>
      <c r="CW5" s="1"/>
      <c r="CX5" s="1"/>
      <c r="CY5" s="6">
        <f t="shared" si="0"/>
        <v>25.416666666666668</v>
      </c>
      <c r="CZ5" s="1">
        <f t="shared" si="1"/>
        <v>0.75</v>
      </c>
      <c r="DA5" s="1">
        <f t="shared" si="2"/>
        <v>0.33333333333333331</v>
      </c>
      <c r="DB5" s="1">
        <f t="shared" si="3"/>
        <v>0.8571428571428571</v>
      </c>
      <c r="DC5" s="1">
        <f t="shared" si="4"/>
        <v>0.5</v>
      </c>
      <c r="DD5" s="1">
        <f t="shared" si="5"/>
        <v>0.5</v>
      </c>
      <c r="DE5" s="1">
        <f t="shared" si="6"/>
        <v>1</v>
      </c>
      <c r="DF5" s="1">
        <f t="shared" si="7"/>
        <v>1</v>
      </c>
      <c r="DG5" s="1">
        <f t="shared" si="8"/>
        <v>0.8571428571428571</v>
      </c>
      <c r="DH5" s="1">
        <f t="shared" si="9"/>
        <v>2</v>
      </c>
      <c r="DI5" s="1">
        <f t="shared" si="10"/>
        <v>1</v>
      </c>
      <c r="DJ5" s="1">
        <f t="shared" si="11"/>
        <v>0</v>
      </c>
      <c r="DK5" s="1">
        <f t="shared" si="12"/>
        <v>0.66666666666666663</v>
      </c>
      <c r="DL5" s="6">
        <f t="shared" si="17"/>
        <v>0.78869047619047616</v>
      </c>
      <c r="DM5" s="1" t="str">
        <f t="shared" si="14"/>
        <v>25 km</v>
      </c>
      <c r="DN5" s="1">
        <f t="shared" si="14"/>
        <v>0</v>
      </c>
      <c r="DO5" s="1">
        <f t="shared" si="14"/>
        <v>1</v>
      </c>
      <c r="DP5" s="1" t="str">
        <f t="shared" si="14"/>
        <v>500 mm/yr</v>
      </c>
      <c r="DQ5" s="1" t="str">
        <f t="shared" si="14"/>
        <v>4.8 mm/year/decade</v>
      </c>
      <c r="DR5" s="10">
        <v>0.8</v>
      </c>
      <c r="DS5" s="6">
        <f t="shared" si="15"/>
        <v>1</v>
      </c>
      <c r="DT5" s="1" t="str">
        <f t="shared" si="16"/>
        <v>Study Of Global Changes In Rain Patterns, Analysis Of Water Cycle</v>
      </c>
      <c r="DU5" s="6">
        <f>SUM(CY5/30,DL5,DR5,DS5)</f>
        <v>3.4359126984126984</v>
      </c>
    </row>
    <row r="6" spans="1:125" ht="15" customHeight="1">
      <c r="A6" t="s">
        <v>208</v>
      </c>
      <c r="B6" t="s">
        <v>164</v>
      </c>
      <c r="C6" t="s">
        <v>165</v>
      </c>
      <c r="D6" t="s">
        <v>209</v>
      </c>
      <c r="E6" s="1" t="s">
        <v>167</v>
      </c>
      <c r="F6" s="1"/>
      <c r="G6" s="1"/>
      <c r="H6" s="1" t="s">
        <v>119</v>
      </c>
      <c r="I6" s="1"/>
      <c r="J6" s="1"/>
      <c r="K6" s="1" t="s">
        <v>119</v>
      </c>
      <c r="L6" s="1" t="s">
        <v>119</v>
      </c>
      <c r="M6" s="1"/>
      <c r="N6" s="1"/>
      <c r="O6" s="1" t="s">
        <v>210</v>
      </c>
      <c r="P6" s="1" t="s">
        <v>170</v>
      </c>
      <c r="Q6" s="1" t="s">
        <v>170</v>
      </c>
      <c r="R6" s="1" t="s">
        <v>170</v>
      </c>
      <c r="S6" s="1" t="s">
        <v>167</v>
      </c>
      <c r="T6" s="1" t="s">
        <v>167</v>
      </c>
      <c r="U6" s="1" t="s">
        <v>167</v>
      </c>
      <c r="V6" s="1" t="s">
        <v>167</v>
      </c>
      <c r="W6" s="1" t="s">
        <v>167</v>
      </c>
      <c r="X6" s="1" t="s">
        <v>167</v>
      </c>
      <c r="Y6" s="1" t="s">
        <v>167</v>
      </c>
      <c r="Z6" s="3">
        <v>31778</v>
      </c>
      <c r="AA6" s="3">
        <v>41244</v>
      </c>
      <c r="AB6" s="1"/>
      <c r="AC6" s="1" t="s">
        <v>211</v>
      </c>
      <c r="AD6" s="1" t="s">
        <v>135</v>
      </c>
      <c r="AE6" s="1"/>
      <c r="AF6" s="1"/>
      <c r="AG6" s="1"/>
      <c r="AH6" s="1" t="s">
        <v>150</v>
      </c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 t="s">
        <v>129</v>
      </c>
      <c r="BA6" s="1"/>
      <c r="BB6" s="1"/>
      <c r="BC6" s="1"/>
      <c r="BD6" s="1" t="s">
        <v>212</v>
      </c>
      <c r="BE6" s="1" t="s">
        <v>213</v>
      </c>
      <c r="BF6" s="1"/>
      <c r="BG6" s="1"/>
      <c r="BH6" s="1"/>
      <c r="BI6" s="1" t="s">
        <v>119</v>
      </c>
      <c r="BJ6" s="1"/>
      <c r="BK6" s="1"/>
      <c r="BL6" s="1"/>
      <c r="BM6" s="1"/>
      <c r="BN6" s="1" t="s">
        <v>119</v>
      </c>
      <c r="BO6" s="1" t="s">
        <v>119</v>
      </c>
      <c r="BP6" s="1"/>
      <c r="BQ6" s="1"/>
      <c r="BR6" s="1"/>
      <c r="BS6" s="1"/>
      <c r="BT6" s="1" t="s">
        <v>133</v>
      </c>
      <c r="BU6" s="1" t="s">
        <v>135</v>
      </c>
      <c r="BV6" s="1" t="s">
        <v>182</v>
      </c>
      <c r="BW6" s="1"/>
      <c r="BX6" s="1"/>
      <c r="BY6" s="1"/>
      <c r="BZ6" s="1"/>
      <c r="CA6" s="7">
        <v>37922</v>
      </c>
      <c r="CB6" s="1" t="s">
        <v>137</v>
      </c>
      <c r="CC6" s="1" t="s">
        <v>214</v>
      </c>
      <c r="CD6" s="1"/>
      <c r="CE6" s="1"/>
      <c r="CF6" s="1" t="s">
        <v>139</v>
      </c>
      <c r="CG6" s="1" t="s">
        <v>140</v>
      </c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6">
        <f t="shared" si="0"/>
        <v>25.916666666666668</v>
      </c>
      <c r="CZ6" s="1">
        <f t="shared" si="1"/>
        <v>0.5</v>
      </c>
      <c r="DA6" s="1">
        <f t="shared" si="2"/>
        <v>0.33333333333333331</v>
      </c>
      <c r="DB6" s="1">
        <f t="shared" si="3"/>
        <v>0.42857142857142855</v>
      </c>
      <c r="DC6" s="1">
        <f t="shared" si="4"/>
        <v>0.5</v>
      </c>
      <c r="DD6" s="1">
        <f t="shared" si="5"/>
        <v>0.5</v>
      </c>
      <c r="DE6" s="1">
        <f t="shared" si="6"/>
        <v>1</v>
      </c>
      <c r="DF6" s="1">
        <f t="shared" si="7"/>
        <v>1</v>
      </c>
      <c r="DG6" s="1">
        <f t="shared" si="8"/>
        <v>0.42857142857142855</v>
      </c>
      <c r="DH6" s="1">
        <f t="shared" si="9"/>
        <v>0</v>
      </c>
      <c r="DI6" s="1">
        <f t="shared" si="10"/>
        <v>1</v>
      </c>
      <c r="DJ6" s="1">
        <f t="shared" si="11"/>
        <v>0</v>
      </c>
      <c r="DK6" s="1">
        <f t="shared" si="12"/>
        <v>0.66666666666666663</v>
      </c>
      <c r="DL6" s="6">
        <f t="shared" si="17"/>
        <v>0.52976190476190477</v>
      </c>
      <c r="DM6" s="1">
        <f t="shared" si="14"/>
        <v>0</v>
      </c>
      <c r="DN6" s="1">
        <f t="shared" si="14"/>
        <v>0</v>
      </c>
      <c r="DO6" s="1">
        <f t="shared" si="14"/>
        <v>0</v>
      </c>
      <c r="DP6" s="1" t="str">
        <f t="shared" si="14"/>
        <v>1.6 mm/d</v>
      </c>
      <c r="DQ6" s="1" t="str">
        <f t="shared" si="14"/>
        <v>0.03 mm/d</v>
      </c>
      <c r="DR6" s="8">
        <v>0.4</v>
      </c>
      <c r="DS6" s="6">
        <f t="shared" si="15"/>
        <v>0</v>
      </c>
      <c r="DT6" s="1">
        <f t="shared" si="16"/>
        <v>0</v>
      </c>
      <c r="DU6" s="6">
        <f>SUM(CY6/30,DL6,DR6,DS6)</f>
        <v>1.7936507936507935</v>
      </c>
    </row>
    <row r="7" spans="1:125" ht="15" customHeight="1">
      <c r="A7" t="s">
        <v>208</v>
      </c>
      <c r="B7" t="s">
        <v>164</v>
      </c>
      <c r="C7" t="s">
        <v>165</v>
      </c>
      <c r="D7" t="s">
        <v>215</v>
      </c>
      <c r="E7" s="1" t="s">
        <v>167</v>
      </c>
      <c r="F7" s="1"/>
      <c r="G7" s="1"/>
      <c r="H7" s="1" t="s">
        <v>119</v>
      </c>
      <c r="I7" s="1"/>
      <c r="J7" s="1"/>
      <c r="K7" s="1" t="s">
        <v>119</v>
      </c>
      <c r="L7" s="1" t="s">
        <v>119</v>
      </c>
      <c r="M7" s="1"/>
      <c r="N7" s="1"/>
      <c r="O7" s="1" t="s">
        <v>216</v>
      </c>
      <c r="P7" s="1" t="s">
        <v>170</v>
      </c>
      <c r="Q7" s="1" t="s">
        <v>170</v>
      </c>
      <c r="R7" s="1" t="s">
        <v>170</v>
      </c>
      <c r="S7" s="1" t="s">
        <v>167</v>
      </c>
      <c r="T7" s="1" t="s">
        <v>167</v>
      </c>
      <c r="U7" s="1" t="s">
        <v>167</v>
      </c>
      <c r="V7" s="1" t="s">
        <v>167</v>
      </c>
      <c r="W7" s="1" t="s">
        <v>167</v>
      </c>
      <c r="X7" s="1" t="s">
        <v>167</v>
      </c>
      <c r="Y7" s="1" t="s">
        <v>167</v>
      </c>
      <c r="Z7" s="3">
        <v>31778</v>
      </c>
      <c r="AA7" s="3">
        <v>41974</v>
      </c>
      <c r="AB7" s="1"/>
      <c r="AC7" s="1" t="s">
        <v>211</v>
      </c>
      <c r="AD7" s="1" t="s">
        <v>135</v>
      </c>
      <c r="AE7" s="1"/>
      <c r="AF7" s="1"/>
      <c r="AG7" s="1"/>
      <c r="AH7" s="1" t="s">
        <v>150</v>
      </c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 t="s">
        <v>129</v>
      </c>
      <c r="BA7" s="1"/>
      <c r="BB7" s="1"/>
      <c r="BC7" s="1" t="s">
        <v>217</v>
      </c>
      <c r="BD7" s="1" t="s">
        <v>212</v>
      </c>
      <c r="BE7" s="1" t="s">
        <v>213</v>
      </c>
      <c r="BF7" s="1"/>
      <c r="BG7" s="1"/>
      <c r="BH7" s="1"/>
      <c r="BI7" s="1" t="s">
        <v>119</v>
      </c>
      <c r="BJ7" s="1"/>
      <c r="BK7" s="1"/>
      <c r="BL7" s="1"/>
      <c r="BM7" s="1"/>
      <c r="BN7" s="1" t="s">
        <v>119</v>
      </c>
      <c r="BO7" s="1" t="s">
        <v>119</v>
      </c>
      <c r="BP7" s="1"/>
      <c r="BQ7" s="1"/>
      <c r="BR7" s="1"/>
      <c r="BS7" s="1"/>
      <c r="BT7" s="1" t="s">
        <v>133</v>
      </c>
      <c r="BU7" s="1" t="s">
        <v>135</v>
      </c>
      <c r="BV7" s="1" t="s">
        <v>182</v>
      </c>
      <c r="BW7" s="1"/>
      <c r="BX7" s="1"/>
      <c r="BY7" s="1"/>
      <c r="BZ7" s="1"/>
      <c r="CA7" s="7">
        <v>37923</v>
      </c>
      <c r="CB7" s="1" t="s">
        <v>137</v>
      </c>
      <c r="CC7" s="1" t="s">
        <v>218</v>
      </c>
      <c r="CD7" s="1"/>
      <c r="CE7" s="1"/>
      <c r="CF7" s="1" t="s">
        <v>139</v>
      </c>
      <c r="CG7" s="1" t="s">
        <v>140</v>
      </c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6">
        <f t="shared" si="0"/>
        <v>27.916666666666668</v>
      </c>
      <c r="CZ7" s="1">
        <f t="shared" si="1"/>
        <v>0.5</v>
      </c>
      <c r="DA7" s="1">
        <f t="shared" si="2"/>
        <v>0.33333333333333331</v>
      </c>
      <c r="DB7" s="1">
        <f t="shared" si="3"/>
        <v>0.5714285714285714</v>
      </c>
      <c r="DC7" s="1">
        <f t="shared" si="4"/>
        <v>0.5</v>
      </c>
      <c r="DD7" s="1">
        <f t="shared" si="5"/>
        <v>0.5</v>
      </c>
      <c r="DE7" s="1">
        <f t="shared" si="6"/>
        <v>1</v>
      </c>
      <c r="DF7" s="1">
        <f t="shared" si="7"/>
        <v>1</v>
      </c>
      <c r="DG7" s="1">
        <f t="shared" si="8"/>
        <v>0.42857142857142855</v>
      </c>
      <c r="DH7" s="1">
        <f t="shared" si="9"/>
        <v>0</v>
      </c>
      <c r="DI7" s="1">
        <f t="shared" si="10"/>
        <v>1</v>
      </c>
      <c r="DJ7" s="1">
        <f t="shared" si="11"/>
        <v>0</v>
      </c>
      <c r="DK7" s="1">
        <f t="shared" si="12"/>
        <v>0.66666666666666663</v>
      </c>
      <c r="DL7" s="6">
        <f t="shared" si="17"/>
        <v>0.54166666666666674</v>
      </c>
      <c r="DM7" s="1">
        <f t="shared" si="14"/>
        <v>0</v>
      </c>
      <c r="DN7" s="1">
        <f t="shared" si="14"/>
        <v>0</v>
      </c>
      <c r="DO7" s="1" t="str">
        <f t="shared" si="14"/>
        <v>monthly</v>
      </c>
      <c r="DP7" s="1" t="str">
        <f t="shared" si="14"/>
        <v>1.6 mm/d</v>
      </c>
      <c r="DQ7" s="1" t="str">
        <f t="shared" si="14"/>
        <v>0.03 mm/d</v>
      </c>
      <c r="DR7" s="8">
        <v>0.6</v>
      </c>
      <c r="DS7" s="6">
        <f t="shared" si="15"/>
        <v>0</v>
      </c>
      <c r="DT7" s="1">
        <f t="shared" si="16"/>
        <v>0</v>
      </c>
      <c r="DU7" s="6">
        <f>SUM(CY7/30,DL7,DR7,DS7)</f>
        <v>2.0722222222222224</v>
      </c>
    </row>
    <row r="8" spans="1:125" ht="15" customHeight="1">
      <c r="A8" t="s">
        <v>115</v>
      </c>
      <c r="B8" t="s">
        <v>219</v>
      </c>
      <c r="C8" t="s">
        <v>220</v>
      </c>
      <c r="D8" t="s">
        <v>221</v>
      </c>
      <c r="E8" s="1" t="s">
        <v>222</v>
      </c>
      <c r="F8" s="1"/>
      <c r="G8" s="1"/>
      <c r="H8" s="1" t="s">
        <v>119</v>
      </c>
      <c r="I8" s="1"/>
      <c r="J8" s="1"/>
      <c r="K8" s="1" t="s">
        <v>119</v>
      </c>
      <c r="L8" s="1" t="s">
        <v>119</v>
      </c>
      <c r="M8" s="1"/>
      <c r="N8" s="1" t="s">
        <v>223</v>
      </c>
      <c r="O8" s="1" t="s">
        <v>224</v>
      </c>
      <c r="P8" s="1" t="s">
        <v>225</v>
      </c>
      <c r="Q8" s="1" t="s">
        <v>118</v>
      </c>
      <c r="R8" s="1" t="s">
        <v>118</v>
      </c>
      <c r="S8" s="1" t="s">
        <v>118</v>
      </c>
      <c r="T8" s="1" t="s">
        <v>118</v>
      </c>
      <c r="U8" s="1" t="s">
        <v>118</v>
      </c>
      <c r="V8" s="1" t="s">
        <v>118</v>
      </c>
      <c r="W8" s="1" t="s">
        <v>118</v>
      </c>
      <c r="X8" s="1" t="s">
        <v>118</v>
      </c>
      <c r="Y8" s="1" t="s">
        <v>118</v>
      </c>
      <c r="Z8" s="3">
        <v>35370</v>
      </c>
      <c r="AA8" s="3">
        <v>39569</v>
      </c>
      <c r="AB8" s="1"/>
      <c r="AC8" s="1" t="s">
        <v>226</v>
      </c>
      <c r="AD8" s="1" t="s">
        <v>135</v>
      </c>
      <c r="AE8" s="1" t="s">
        <v>227</v>
      </c>
      <c r="AF8" s="1" t="s">
        <v>228</v>
      </c>
      <c r="AG8" s="1"/>
      <c r="AH8" s="1" t="s">
        <v>150</v>
      </c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 t="s">
        <v>229</v>
      </c>
      <c r="AZ8" s="1" t="s">
        <v>230</v>
      </c>
      <c r="BA8" s="1">
        <v>10</v>
      </c>
      <c r="BB8" s="1"/>
      <c r="BC8" s="1">
        <v>3</v>
      </c>
      <c r="BD8" s="1" t="s">
        <v>231</v>
      </c>
      <c r="BE8" s="1"/>
      <c r="BF8" s="1"/>
      <c r="BG8" s="1"/>
      <c r="BH8" s="1"/>
      <c r="BI8" s="1" t="s">
        <v>119</v>
      </c>
      <c r="BJ8" s="1"/>
      <c r="BK8" s="1"/>
      <c r="BL8" s="1"/>
      <c r="BM8" s="1"/>
      <c r="BN8" s="1" t="s">
        <v>119</v>
      </c>
      <c r="BO8" s="1" t="s">
        <v>119</v>
      </c>
      <c r="BP8" s="1"/>
      <c r="BQ8" s="1"/>
      <c r="BR8" s="1"/>
      <c r="BS8" s="1" t="s">
        <v>220</v>
      </c>
      <c r="BT8" s="1" t="s">
        <v>133</v>
      </c>
      <c r="BU8" s="1" t="s">
        <v>135</v>
      </c>
      <c r="BV8" s="1" t="s">
        <v>182</v>
      </c>
      <c r="BW8" s="1" t="s">
        <v>136</v>
      </c>
      <c r="BX8" s="1"/>
      <c r="BY8" s="1"/>
      <c r="BZ8" s="1" t="s">
        <v>153</v>
      </c>
      <c r="CA8" s="1">
        <v>1399</v>
      </c>
      <c r="CB8" s="7">
        <v>41694.863888888889</v>
      </c>
      <c r="CC8" s="1" t="s">
        <v>232</v>
      </c>
      <c r="CD8" s="1"/>
      <c r="CE8" s="1"/>
      <c r="CF8" s="1" t="s">
        <v>233</v>
      </c>
      <c r="CG8" s="1" t="s">
        <v>140</v>
      </c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6">
        <f t="shared" si="0"/>
        <v>11.5</v>
      </c>
      <c r="CZ8" s="1">
        <f t="shared" si="1"/>
        <v>0.75</v>
      </c>
      <c r="DA8" s="1">
        <f t="shared" si="2"/>
        <v>0.33333333333333331</v>
      </c>
      <c r="DB8" s="1">
        <f t="shared" si="3"/>
        <v>0.5714285714285714</v>
      </c>
      <c r="DC8" s="1">
        <f t="shared" si="4"/>
        <v>0.5</v>
      </c>
      <c r="DD8" s="1">
        <f t="shared" si="5"/>
        <v>0.5</v>
      </c>
      <c r="DE8" s="1">
        <f t="shared" si="6"/>
        <v>1</v>
      </c>
      <c r="DF8" s="1">
        <f t="shared" si="7"/>
        <v>1</v>
      </c>
      <c r="DG8" s="1">
        <f t="shared" si="8"/>
        <v>0.7142857142857143</v>
      </c>
      <c r="DH8" s="1">
        <f t="shared" si="9"/>
        <v>2</v>
      </c>
      <c r="DI8" s="1">
        <f t="shared" si="10"/>
        <v>1</v>
      </c>
      <c r="DJ8" s="1">
        <f t="shared" si="11"/>
        <v>0</v>
      </c>
      <c r="DK8" s="1">
        <f t="shared" si="12"/>
        <v>0.66666666666666663</v>
      </c>
      <c r="DL8" s="6">
        <f t="shared" si="17"/>
        <v>0.75297619047619058</v>
      </c>
      <c r="DM8" s="1">
        <f t="shared" si="14"/>
        <v>10</v>
      </c>
      <c r="DN8" s="1">
        <f t="shared" si="14"/>
        <v>0</v>
      </c>
      <c r="DO8" s="1">
        <f t="shared" si="14"/>
        <v>3</v>
      </c>
      <c r="DP8" s="1" t="str">
        <f t="shared" si="14"/>
        <v>0.01 m/s</v>
      </c>
      <c r="DQ8" s="1">
        <f t="shared" si="14"/>
        <v>0</v>
      </c>
      <c r="DR8" s="8">
        <v>0.6</v>
      </c>
      <c r="DS8" s="6">
        <f t="shared" si="15"/>
        <v>1</v>
      </c>
      <c r="DT8" s="1" t="str">
        <f t="shared" si="16"/>
        <v>Ocean And Ice</v>
      </c>
      <c r="DU8" s="6">
        <f>SUM(CY8/30,DL8,DR8,DS8)</f>
        <v>2.7363095238095241</v>
      </c>
    </row>
    <row r="9" spans="1:125" ht="15" customHeight="1">
      <c r="A9" t="s">
        <v>208</v>
      </c>
      <c r="B9" t="s">
        <v>234</v>
      </c>
      <c r="C9" t="s">
        <v>235</v>
      </c>
      <c r="D9" t="s">
        <v>150</v>
      </c>
      <c r="E9" s="1" t="s">
        <v>118</v>
      </c>
      <c r="F9" s="1"/>
      <c r="G9" s="1"/>
      <c r="H9" s="1" t="s">
        <v>119</v>
      </c>
      <c r="I9" s="1"/>
      <c r="J9" s="1"/>
      <c r="K9" s="1" t="s">
        <v>119</v>
      </c>
      <c r="L9" s="1" t="s">
        <v>119</v>
      </c>
      <c r="M9" s="1"/>
      <c r="N9" s="1" t="s">
        <v>236</v>
      </c>
      <c r="O9" s="1" t="s">
        <v>237</v>
      </c>
      <c r="P9" s="1" t="s">
        <v>118</v>
      </c>
      <c r="Q9" s="1" t="s">
        <v>135</v>
      </c>
      <c r="R9" s="1" t="s">
        <v>118</v>
      </c>
      <c r="S9" s="1" t="s">
        <v>118</v>
      </c>
      <c r="T9" s="1" t="s">
        <v>118</v>
      </c>
      <c r="U9" s="1" t="s">
        <v>135</v>
      </c>
      <c r="V9" s="1" t="s">
        <v>118</v>
      </c>
      <c r="W9" s="1" t="s">
        <v>118</v>
      </c>
      <c r="X9" s="1" t="s">
        <v>118</v>
      </c>
      <c r="Y9" s="1" t="s">
        <v>118</v>
      </c>
      <c r="Z9" s="3">
        <v>31959</v>
      </c>
      <c r="AA9" s="3">
        <v>41609</v>
      </c>
      <c r="AB9" s="1"/>
      <c r="AC9" s="1" t="s">
        <v>147</v>
      </c>
      <c r="AD9" s="1" t="s">
        <v>135</v>
      </c>
      <c r="AE9" s="1" t="s">
        <v>191</v>
      </c>
      <c r="AF9" s="1"/>
      <c r="AG9" s="1"/>
      <c r="AH9" s="1" t="s">
        <v>126</v>
      </c>
      <c r="AI9" s="1" t="s">
        <v>171</v>
      </c>
      <c r="AJ9" s="1"/>
      <c r="AK9" s="1"/>
      <c r="AL9" s="1" t="s">
        <v>173</v>
      </c>
      <c r="AM9" s="1"/>
      <c r="AN9" s="1"/>
      <c r="AO9" s="1" t="s">
        <v>175</v>
      </c>
      <c r="AP9" s="1"/>
      <c r="AQ9" s="1"/>
      <c r="AR9" s="1" t="s">
        <v>176</v>
      </c>
      <c r="AS9" s="1"/>
      <c r="AT9" s="1"/>
      <c r="AU9" s="1" t="s">
        <v>193</v>
      </c>
      <c r="AV9" s="1"/>
      <c r="AW9" s="1"/>
      <c r="AX9" s="1"/>
      <c r="AY9" s="9" t="s">
        <v>238</v>
      </c>
      <c r="AZ9" s="1" t="s">
        <v>129</v>
      </c>
      <c r="BA9" s="1" t="s">
        <v>239</v>
      </c>
      <c r="BB9" s="1" t="s">
        <v>153</v>
      </c>
      <c r="BC9" s="1">
        <v>1</v>
      </c>
      <c r="BD9" s="1" t="s">
        <v>240</v>
      </c>
      <c r="BE9" s="1" t="s">
        <v>155</v>
      </c>
      <c r="BF9" s="1"/>
      <c r="BG9" s="1"/>
      <c r="BH9" s="1"/>
      <c r="BI9" s="1" t="s">
        <v>119</v>
      </c>
      <c r="BJ9" s="1"/>
      <c r="BK9" s="1"/>
      <c r="BL9" s="1"/>
      <c r="BM9" s="1"/>
      <c r="BN9" s="1" t="s">
        <v>119</v>
      </c>
      <c r="BO9" s="1" t="s">
        <v>119</v>
      </c>
      <c r="BP9" s="1"/>
      <c r="BQ9" s="1"/>
      <c r="BR9" s="1"/>
      <c r="BS9" s="1"/>
      <c r="BT9" s="1" t="s">
        <v>133</v>
      </c>
      <c r="BU9" s="1" t="s">
        <v>135</v>
      </c>
      <c r="BV9" s="1" t="s">
        <v>182</v>
      </c>
      <c r="BW9" s="1" t="s">
        <v>136</v>
      </c>
      <c r="BX9" s="1"/>
      <c r="BY9" s="1"/>
      <c r="BZ9" s="1" t="s">
        <v>241</v>
      </c>
      <c r="CA9" s="1">
        <v>1400</v>
      </c>
      <c r="CB9" s="1" t="s">
        <v>137</v>
      </c>
      <c r="CC9" s="1" t="s">
        <v>242</v>
      </c>
      <c r="CD9" s="1"/>
      <c r="CE9" s="1"/>
      <c r="CF9" s="1" t="s">
        <v>139</v>
      </c>
      <c r="CG9" s="1" t="s">
        <v>140</v>
      </c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6">
        <f t="shared" si="0"/>
        <v>26.416666666666668</v>
      </c>
      <c r="CZ9" s="1">
        <f t="shared" si="1"/>
        <v>0.75</v>
      </c>
      <c r="DA9" s="1">
        <f t="shared" si="2"/>
        <v>0.33333333333333331</v>
      </c>
      <c r="DB9" s="1">
        <f t="shared" si="3"/>
        <v>0.8571428571428571</v>
      </c>
      <c r="DC9" s="1">
        <f t="shared" si="4"/>
        <v>0.5</v>
      </c>
      <c r="DD9" s="1">
        <f t="shared" si="5"/>
        <v>0.5</v>
      </c>
      <c r="DE9" s="1">
        <f t="shared" si="6"/>
        <v>1</v>
      </c>
      <c r="DF9" s="1">
        <f t="shared" si="7"/>
        <v>1</v>
      </c>
      <c r="DG9" s="1">
        <f t="shared" si="8"/>
        <v>0.5714285714285714</v>
      </c>
      <c r="DH9" s="1">
        <f t="shared" si="9"/>
        <v>2</v>
      </c>
      <c r="DI9" s="1">
        <f t="shared" si="10"/>
        <v>1</v>
      </c>
      <c r="DJ9" s="1">
        <f t="shared" si="11"/>
        <v>0</v>
      </c>
      <c r="DK9" s="1">
        <f t="shared" si="12"/>
        <v>0.66666666666666663</v>
      </c>
      <c r="DL9" s="6">
        <f t="shared" si="17"/>
        <v>0.76488095238095222</v>
      </c>
      <c r="DM9" s="1" t="str">
        <f t="shared" si="14"/>
        <v>~25</v>
      </c>
      <c r="DN9" s="1" t="str">
        <f t="shared" si="14"/>
        <v>N/A</v>
      </c>
      <c r="DO9" s="1">
        <f t="shared" si="14"/>
        <v>1</v>
      </c>
      <c r="DP9" s="1" t="str">
        <f t="shared" si="14"/>
        <v>resolution dependent</v>
      </c>
      <c r="DQ9" s="1" t="str">
        <f t="shared" si="14"/>
        <v>TBD</v>
      </c>
      <c r="DR9" s="8">
        <v>0.8</v>
      </c>
      <c r="DS9" s="6">
        <f t="shared" si="15"/>
        <v>1</v>
      </c>
      <c r="DT9" s="1" t="str">
        <f t="shared" si="16"/>
        <v>Quantifying Precipitation With Uncertainty Estimates To Monitor Global And Regional Water And Energy Budgets</v>
      </c>
      <c r="DU9" s="6">
        <f>SUM(CY9/30,DL9,DR9,DS9)</f>
        <v>3.4454365079365079</v>
      </c>
    </row>
    <row r="10" spans="1:125" ht="15" customHeight="1">
      <c r="A10" t="s">
        <v>208</v>
      </c>
      <c r="B10" t="s">
        <v>234</v>
      </c>
      <c r="C10" t="s">
        <v>235</v>
      </c>
      <c r="D10" t="s">
        <v>150</v>
      </c>
      <c r="E10" s="1" t="s">
        <v>118</v>
      </c>
      <c r="F10" s="1"/>
      <c r="G10" s="1"/>
      <c r="H10" s="1" t="s">
        <v>119</v>
      </c>
      <c r="I10" s="1"/>
      <c r="J10" s="1"/>
      <c r="K10" s="1" t="s">
        <v>119</v>
      </c>
      <c r="L10" s="1" t="s">
        <v>119</v>
      </c>
      <c r="M10" s="1"/>
      <c r="N10" s="1" t="s">
        <v>236</v>
      </c>
      <c r="O10" s="1" t="s">
        <v>243</v>
      </c>
      <c r="P10" s="1" t="s">
        <v>118</v>
      </c>
      <c r="Q10" s="1" t="s">
        <v>118</v>
      </c>
      <c r="R10" s="1" t="s">
        <v>118</v>
      </c>
      <c r="S10" s="1" t="s">
        <v>118</v>
      </c>
      <c r="T10" s="1" t="s">
        <v>118</v>
      </c>
      <c r="U10" s="1" t="s">
        <v>135</v>
      </c>
      <c r="V10" s="1" t="s">
        <v>118</v>
      </c>
      <c r="W10" s="1" t="s">
        <v>118</v>
      </c>
      <c r="X10" s="1" t="s">
        <v>118</v>
      </c>
      <c r="Y10" s="1" t="s">
        <v>118</v>
      </c>
      <c r="Z10" s="3">
        <v>31959</v>
      </c>
      <c r="AA10" s="3">
        <v>41609</v>
      </c>
      <c r="AB10" s="1"/>
      <c r="AC10" s="1" t="s">
        <v>211</v>
      </c>
      <c r="AD10" s="1" t="s">
        <v>135</v>
      </c>
      <c r="AE10" s="1" t="s">
        <v>191</v>
      </c>
      <c r="AF10" s="1"/>
      <c r="AG10" s="1"/>
      <c r="AH10" s="1" t="s">
        <v>126</v>
      </c>
      <c r="AI10" s="1" t="s">
        <v>171</v>
      </c>
      <c r="AJ10" s="1"/>
      <c r="AK10" s="1"/>
      <c r="AL10" s="1" t="s">
        <v>173</v>
      </c>
      <c r="AM10" s="1"/>
      <c r="AN10" s="1"/>
      <c r="AO10" s="1" t="s">
        <v>175</v>
      </c>
      <c r="AP10" s="1"/>
      <c r="AQ10" s="1"/>
      <c r="AR10" s="1" t="s">
        <v>176</v>
      </c>
      <c r="AS10" s="1"/>
      <c r="AT10" s="1"/>
      <c r="AU10" s="1" t="s">
        <v>193</v>
      </c>
      <c r="AV10" s="1"/>
      <c r="AW10" s="1"/>
      <c r="AX10" s="1"/>
      <c r="AY10" s="9" t="s">
        <v>244</v>
      </c>
      <c r="AZ10" s="1" t="s">
        <v>129</v>
      </c>
      <c r="BA10" s="1" t="s">
        <v>239</v>
      </c>
      <c r="BB10" s="1" t="s">
        <v>153</v>
      </c>
      <c r="BC10" s="1">
        <v>1</v>
      </c>
      <c r="BD10" s="1" t="s">
        <v>240</v>
      </c>
      <c r="BE10" s="1" t="s">
        <v>155</v>
      </c>
      <c r="BF10" s="1"/>
      <c r="BG10" s="1"/>
      <c r="BH10" s="1"/>
      <c r="BI10" s="1" t="s">
        <v>119</v>
      </c>
      <c r="BJ10" s="1"/>
      <c r="BK10" s="1"/>
      <c r="BL10" s="1"/>
      <c r="BM10" s="1"/>
      <c r="BN10" s="1" t="s">
        <v>119</v>
      </c>
      <c r="BO10" s="1" t="s">
        <v>119</v>
      </c>
      <c r="BP10" s="1"/>
      <c r="BQ10" s="1"/>
      <c r="BR10" s="1"/>
      <c r="BS10" s="1"/>
      <c r="BT10" s="1" t="s">
        <v>133</v>
      </c>
      <c r="BU10" s="1" t="s">
        <v>135</v>
      </c>
      <c r="BV10" s="1" t="s">
        <v>182</v>
      </c>
      <c r="BW10" s="1" t="s">
        <v>136</v>
      </c>
      <c r="BX10" s="1"/>
      <c r="BY10" s="1"/>
      <c r="BZ10" s="1" t="s">
        <v>241</v>
      </c>
      <c r="CA10" s="1">
        <v>1401</v>
      </c>
      <c r="CB10" s="1" t="s">
        <v>137</v>
      </c>
      <c r="CC10" s="1" t="s">
        <v>245</v>
      </c>
      <c r="CD10" s="1"/>
      <c r="CE10" s="1"/>
      <c r="CF10" s="1" t="s">
        <v>139</v>
      </c>
      <c r="CG10" s="1" t="s">
        <v>140</v>
      </c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6">
        <f t="shared" si="0"/>
        <v>26.416666666666668</v>
      </c>
      <c r="CZ10" s="1">
        <f t="shared" si="1"/>
        <v>0.75</v>
      </c>
      <c r="DA10" s="1">
        <f t="shared" si="2"/>
        <v>0.33333333333333331</v>
      </c>
      <c r="DB10" s="1">
        <f t="shared" si="3"/>
        <v>0.8571428571428571</v>
      </c>
      <c r="DC10" s="1">
        <f t="shared" si="4"/>
        <v>0.5</v>
      </c>
      <c r="DD10" s="1">
        <f t="shared" si="5"/>
        <v>0.5</v>
      </c>
      <c r="DE10" s="1">
        <f t="shared" si="6"/>
        <v>1</v>
      </c>
      <c r="DF10" s="1">
        <f t="shared" si="7"/>
        <v>1</v>
      </c>
      <c r="DG10" s="1">
        <f t="shared" si="8"/>
        <v>0.5714285714285714</v>
      </c>
      <c r="DH10" s="1">
        <f t="shared" si="9"/>
        <v>2</v>
      </c>
      <c r="DI10" s="1">
        <f t="shared" si="10"/>
        <v>1</v>
      </c>
      <c r="DJ10" s="1">
        <f t="shared" si="11"/>
        <v>0</v>
      </c>
      <c r="DK10" s="1">
        <f t="shared" si="12"/>
        <v>0.66666666666666663</v>
      </c>
      <c r="DL10" s="6">
        <f t="shared" si="17"/>
        <v>0.76488095238095222</v>
      </c>
      <c r="DM10" s="1" t="str">
        <f t="shared" si="14"/>
        <v>~25</v>
      </c>
      <c r="DN10" s="1" t="str">
        <f t="shared" si="14"/>
        <v>N/A</v>
      </c>
      <c r="DO10" s="1">
        <f t="shared" si="14"/>
        <v>1</v>
      </c>
      <c r="DP10" s="1" t="str">
        <f t="shared" si="14"/>
        <v>resolution dependent</v>
      </c>
      <c r="DQ10" s="1" t="str">
        <f t="shared" si="14"/>
        <v>TBD</v>
      </c>
      <c r="DR10" s="10">
        <v>0.8</v>
      </c>
      <c r="DS10" s="6">
        <f t="shared" si="15"/>
        <v>1</v>
      </c>
      <c r="DT10" s="1" t="str">
        <f t="shared" si="16"/>
        <v>Quantifying Precipitation With Uncertainty Estimates To Monitor Global And Regional Water And Energy Budgets</v>
      </c>
      <c r="DU10" s="6">
        <f>SUM(CY10/30,DL10,DR10,DS10)</f>
        <v>3.4454365079365079</v>
      </c>
    </row>
    <row r="11" spans="1:125" ht="15" customHeight="1"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6">
        <f>AVERAGE(CY2:CY10)</f>
        <v>24.8125</v>
      </c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6">
        <f>AVERAGE(DL2:DL10)</f>
        <v>0.70866402116402127</v>
      </c>
      <c r="DM11" s="1"/>
      <c r="DN11" s="1"/>
      <c r="DO11" s="1"/>
      <c r="DP11" s="1"/>
      <c r="DQ11" s="1"/>
      <c r="DR11" s="8">
        <f>AVERAGE(DR2:DR10)</f>
        <v>0.68888888888888877</v>
      </c>
      <c r="DS11" s="6">
        <f>AVERAGE(DS2:DS10)</f>
        <v>0.66666666666666663</v>
      </c>
      <c r="DT11" s="1"/>
      <c r="DU11" s="6">
        <f>AVERAGE(DU2:DU10)</f>
        <v>2.7994047619047615</v>
      </c>
    </row>
    <row r="13" spans="1:125">
      <c r="E13" t="s">
        <v>143</v>
      </c>
    </row>
  </sheetData>
  <phoneticPr fontId="2" type="noConversion"/>
  <pageMargins left="0.75" right="0.75" top="1" bottom="1" header="0.5" footer="0.5"/>
  <pageSetup scale="6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Earth Sensing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Stover</dc:creator>
  <cp:lastModifiedBy>Shelley Stover</cp:lastModifiedBy>
  <cp:lastPrinted>2015-03-23T02:32:19Z</cp:lastPrinted>
  <dcterms:created xsi:type="dcterms:W3CDTF">2015-03-23T02:30:18Z</dcterms:created>
  <dcterms:modified xsi:type="dcterms:W3CDTF">2015-03-26T22:40:22Z</dcterms:modified>
</cp:coreProperties>
</file>