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920" yWindow="1920" windowWidth="23680" windowHeight="14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7" i="1" l="1"/>
  <c r="DU6" i="1"/>
  <c r="DU5" i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Y5" i="1"/>
  <c r="DS5" i="1"/>
  <c r="CZ5" i="1"/>
  <c r="DA5" i="1"/>
  <c r="DB5" i="1"/>
  <c r="DC5" i="1"/>
  <c r="DD5" i="1"/>
  <c r="DE5" i="1"/>
  <c r="DF5" i="1"/>
  <c r="DG5" i="1"/>
  <c r="DH5" i="1"/>
  <c r="DI5" i="1"/>
  <c r="DJ5" i="1"/>
  <c r="DL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T7" i="1"/>
  <c r="DU8" i="1"/>
  <c r="DR8" i="1"/>
  <c r="DL8" i="1"/>
  <c r="CY8" i="1"/>
  <c r="DS7" i="1"/>
  <c r="DQ7" i="1"/>
  <c r="DP7" i="1"/>
  <c r="DO7" i="1"/>
  <c r="DN7" i="1"/>
  <c r="DM7" i="1"/>
  <c r="DS6" i="1"/>
  <c r="DQ6" i="1"/>
  <c r="DP6" i="1"/>
  <c r="DO6" i="1"/>
  <c r="DN6" i="1"/>
  <c r="DM6" i="1"/>
  <c r="DT5" i="1"/>
  <c r="DQ5" i="1"/>
  <c r="DP5" i="1"/>
  <c r="DN5" i="1"/>
  <c r="DM5" i="1"/>
  <c r="DS4" i="1"/>
  <c r="DQ4" i="1"/>
  <c r="DP4" i="1"/>
  <c r="DO4" i="1"/>
  <c r="DN4" i="1"/>
  <c r="DM4" i="1"/>
  <c r="DS3" i="1"/>
  <c r="DQ3" i="1"/>
  <c r="DP3" i="1"/>
  <c r="DO3" i="1"/>
  <c r="DN3" i="1"/>
  <c r="DM3" i="1"/>
  <c r="DS2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<sst xmlns="http://schemas.openxmlformats.org/spreadsheetml/2006/main" count="417" uniqueCount="254">
  <si>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</si>
  <si>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</si>
  <si>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</si>
  <si>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</si>
  <si>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</si>
  <si>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</si>
  <si>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</si>
  <si>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</si>
  <si>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</si>
  <si>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</si>
  <si>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</si>
  <si>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</si>
  <si>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</si>
  <si>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</si>
  <si>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</si>
  <si>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</si>
  <si>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</si>
  <si>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</si>
  <si>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</si>
  <si>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</si>
  <si>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</si>
  <si>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</si>
  <si>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</si>
  <si>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</si>
  <si>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</si>
  <si>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</si>
  <si>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</si>
  <si>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</si>
  <si>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</si>
  <si>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</si>
  <si>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</si>
  <si>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</si>
  <si>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</si>
  <si>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</si>
  <si>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</si>
  <si>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</si>
  <si>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</si>
  <si>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</si>
  <si>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</si>
  <si>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</si>
  <si>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</si>
  <si>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</si>
  <si>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</si>
  <si>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</si>
  <si>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</si>
  <si>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</si>
  <si>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</si>
  <si>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</si>
  <si>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</si>
  <si>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</si>
  <si>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</si>
  <si>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</si>
  <si>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</si>
  <si>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</si>
  <si>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</si>
  <si>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</si>
  <si>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</si>
  <si>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</si>
  <si>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</si>
  <si>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</si>
  <si>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</si>
  <si>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</si>
  <si>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</si>
  <si>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</si>
  <si>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</si>
  <si>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</si>
  <si>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</si>
  <si>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</si>
  <si>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</si>
  <si>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</si>
  <si>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</si>
  <si>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</si>
  <si>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</si>
  <si>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</si>
  <si>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</si>
  <si>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</si>
  <si>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</si>
  <si>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</si>
  <si>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</si>
  <si>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</si>
  <si>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</si>
  <si>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</si>
  <si>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</si>
  <si>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</si>
  <si>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</si>
  <si>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</si>
  <si>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</si>
  <si>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</si>
  <si>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</si>
  <si>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</si>
  <si>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</si>
  <si>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</si>
  <si>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</si>
  <si>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</si>
  <si>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</si>
  <si>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</si>
  <si>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</si>
  <si>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</si>
  <si>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</si>
  <si>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</si>
  <si>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</si>
  <si>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</si>
  <si>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</si>
  <si>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</si>
  <si>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</si>
  <si>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</si>
  <si>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</si>
  <si>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</si>
  <si>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</si>
  <si>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</si>
  <si>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</si>
  <si>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</si>
  <si>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</si>
  <si>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</si>
  <si>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</si>
  <si>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</si>
  <si>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John Bates</t>
  </si>
  <si>
    <t>john.j.bates@noaa.gov</t>
  </si>
  <si>
    <t>NOAA</t>
  </si>
  <si>
    <t>no</t>
  </si>
  <si>
    <t>yes</t>
  </si>
  <si>
    <t>Surface Temperature Monitoring And Trends, Enso Monitoring, Forcing Of Climate Models</t>
  </si>
  <si>
    <t>CDR_ECV14_1</t>
  </si>
  <si>
    <t>SEA SURFACE TEMPERATURE</t>
  </si>
  <si>
    <t>degrees C</t>
  </si>
  <si>
    <t>NOAA-7</t>
  </si>
  <si>
    <t>AVHRR-2</t>
  </si>
  <si>
    <t>Yes</t>
  </si>
  <si>
    <t>NOAA-9</t>
  </si>
  <si>
    <t>NOAA-11</t>
  </si>
  <si>
    <t>NOAA-14</t>
  </si>
  <si>
    <t>NOAA-16</t>
  </si>
  <si>
    <t>AVHRR-3</t>
  </si>
  <si>
    <t>NOAA-17</t>
  </si>
  <si>
    <t>NOAA-7|AVHRR/2to NOAA-18 and AVHRR/3 and AVHRR/4</t>
  </si>
  <si>
    <t>Global</t>
  </si>
  <si>
    <t>n/a</t>
  </si>
  <si>
    <t>0.5 C</t>
  </si>
  <si>
    <t>0.1 C</t>
  </si>
  <si>
    <t>viva.banzon@noaa.gov</t>
  </si>
  <si>
    <t>both</t>
  </si>
  <si>
    <t>netcdf</t>
  </si>
  <si>
    <t>Open Access</t>
  </si>
  <si>
    <t>THREDDS and FTP</t>
  </si>
  <si>
    <t>preliminary file on a daily basis; final file with 14 day lag</t>
  </si>
  <si>
    <t>Feb 24 2014  8:44PM</t>
  </si>
  <si>
    <t>E0A38B00-5380-4719-B314-528433DD1B80</t>
  </si>
  <si>
    <t>SEA-SURFACE TEMPERATURE</t>
  </si>
  <si>
    <t>Keiji IMAOKA</t>
  </si>
  <si>
    <t>imaoka.keiji@jaxa.jp</t>
  </si>
  <si>
    <t>Sea surface temperature</t>
  </si>
  <si>
    <t>JAXA</t>
  </si>
  <si>
    <t>Model Input, Gsmap, Etc.</t>
  </si>
  <si>
    <t>CDR_ECV14_2</t>
  </si>
  <si>
    <t>GCOM-W1</t>
  </si>
  <si>
    <t>AMSR-2</t>
  </si>
  <si>
    <t>No</t>
  </si>
  <si>
    <t>GCOM-W1|AMSR-2</t>
  </si>
  <si>
    <t>50km</t>
  </si>
  <si>
    <t>N/A</t>
  </si>
  <si>
    <t>2days</t>
  </si>
  <si>
    <t>TBD</t>
  </si>
  <si>
    <t>Aqua</t>
  </si>
  <si>
    <t>AMSR-E</t>
  </si>
  <si>
    <t>Aqua|AMSR-E</t>
  </si>
  <si>
    <t>Z-GCOM_QA@jaxa.jp</t>
  </si>
  <si>
    <t>HDF</t>
  </si>
  <si>
    <t>Constrained Access</t>
  </si>
  <si>
    <t>via the internet</t>
  </si>
  <si>
    <t>1month</t>
  </si>
  <si>
    <t>31BDB5E6-9E32-45C2-8A6D-C1FBECC55D07</t>
  </si>
  <si>
    <t>Future</t>
  </si>
  <si>
    <t>Keiji Imaoka</t>
  </si>
  <si>
    <t>new release</t>
  </si>
  <si>
    <t>Input Modelling</t>
  </si>
  <si>
    <t>CDR_ECV14_3</t>
  </si>
  <si>
    <t>not selected</t>
  </si>
  <si>
    <t>GCOM-C1</t>
  </si>
  <si>
    <t>SGLI</t>
  </si>
  <si>
    <t>GCOM-C1|SGLI</t>
  </si>
  <si>
    <t>500m (coast)
1km (offshore)
4-9km (global)</t>
  </si>
  <si>
    <t>Standard accuracy:
0.8K (day&amp;night)
Target accuracy:
0.6K (day&amp;night)</t>
  </si>
  <si>
    <t>F2E2D78B-8D1B-4A75-80C1-0B98F4B83E0C</t>
  </si>
  <si>
    <t>Ed Armstrong</t>
  </si>
  <si>
    <t>edward.armstrong@jpl.nasa.gov</t>
  </si>
  <si>
    <t>PODAAC-GHGMR-4FJ01</t>
  </si>
  <si>
    <t>NASA</t>
  </si>
  <si>
    <t>Severe Weather Prediction, Marine Biology, Coastal Oceanography.</t>
  </si>
  <si>
    <t>CDR_ECV14_4</t>
  </si>
  <si>
    <t>GHRSST</t>
  </si>
  <si>
    <t>JPL</t>
  </si>
  <si>
    <t>degrees Kelvin</t>
  </si>
  <si>
    <t>AVHRR</t>
  </si>
  <si>
    <t>MODIS</t>
  </si>
  <si>
    <t>WindSat</t>
  </si>
  <si>
    <t>Infra-Red</t>
  </si>
  <si>
    <t>Microwave</t>
  </si>
  <si>
    <t>AVHRR, MODIS, AMSR-E, WindSat.  Infra-red, Microwave</t>
  </si>
  <si>
    <t>1 km</t>
  </si>
  <si>
    <t>Daily</t>
  </si>
  <si>
    <t>0.4 Kelvins</t>
  </si>
  <si>
    <t>to be determined</t>
  </si>
  <si>
    <t>FTP, OPeNDAP, THREDDS</t>
  </si>
  <si>
    <t>near real time (4-day latency)</t>
  </si>
  <si>
    <t>29CE2E21-C87E-49AF-9E0E-D94AFA46BE91</t>
  </si>
  <si>
    <t>H. K. Ramapriyan</t>
  </si>
  <si>
    <t>Rama.Ramapriyan@nasa.gov</t>
  </si>
  <si>
    <t>MW OI SST Data Products</t>
  </si>
  <si>
    <t>Analysis Of Sst Trends, Detection Of Changes In Sst Patterns, Relationship Of Ssts To Health Issues, Changes In Fisheries</t>
  </si>
  <si>
    <t>CDR_ECV14_5</t>
  </si>
  <si>
    <t>DMSP F-8</t>
  </si>
  <si>
    <t>SSM/I</t>
  </si>
  <si>
    <t>DMSP F-10</t>
  </si>
  <si>
    <t>DMSP F-11</t>
  </si>
  <si>
    <t>DMSP F-13</t>
  </si>
  <si>
    <t>DMSP F-14</t>
  </si>
  <si>
    <t>DMSP F-15</t>
  </si>
  <si>
    <t>DMSP F-8|SSM/I||DMSP F-10|SSM/I||DMSP F-11|SSM/I||DMSP F-13|SSM/IDMSP%252520F-14%252520through%252520F-17%252520are%252520also%252520used</t>
  </si>
  <si>
    <t>25 km</t>
  </si>
  <si>
    <t>0.5 deg C</t>
  </si>
  <si>
    <t>0.1 deg C/decade</t>
  </si>
  <si>
    <t>TRMM</t>
  </si>
  <si>
    <t>TMI</t>
  </si>
  <si>
    <t>support@remss.com</t>
  </si>
  <si>
    <t>FTP, OpenDap, WGET</t>
  </si>
  <si>
    <t>0.15 month</t>
  </si>
  <si>
    <t>247749C5-5D32-4356-96BC-D6714016C0A5</t>
  </si>
  <si>
    <t xml:space="preserve"> Aqua</t>
  </si>
  <si>
    <t xml:space="preserve"> AMSR-E</t>
  </si>
  <si>
    <t xml:space="preserve"> Coriolis</t>
  </si>
  <si>
    <t xml:space="preserve"> Windsat</t>
  </si>
  <si>
    <t>Dr Christopher J Merchant</t>
  </si>
  <si>
    <t>c.merchant@ed.ac.uk</t>
  </si>
  <si>
    <t>New dataset</t>
  </si>
  <si>
    <t>ESA</t>
  </si>
  <si>
    <t>Climate And Ocean Model Evaluation. Climate Change Detection And Attribution. Prescription Of Fields For Climate Model Simulations. Re-analysis.</t>
  </si>
  <si>
    <t>CDR_ECV14_6</t>
  </si>
  <si>
    <t>Others (TBD)</t>
  </si>
  <si>
    <t>ERS-1</t>
  </si>
  <si>
    <t>ATSR</t>
  </si>
  <si>
    <t>ERS-2</t>
  </si>
  <si>
    <t>ATSRS-2</t>
  </si>
  <si>
    <t>Envisat</t>
  </si>
  <si>
    <t>AATSR</t>
  </si>
  <si>
    <t>NOAA-12</t>
  </si>
  <si>
    <t>AVHRR/3</t>
  </si>
  <si>
    <t>NOAA-15</t>
  </si>
  <si>
    <t>ERS-1|ATSR||ERS-2|ATSR-2||Envisat|AATSR||NOAA-12|AVHRR/3NOAA14 to NOAA19 and Metop A</t>
  </si>
  <si>
    <t>5 km</t>
  </si>
  <si>
    <t>1 to 3 days</t>
  </si>
  <si>
    <t>0.1 K</t>
  </si>
  <si>
    <t>5 mK/yr (after 1993)</t>
  </si>
  <si>
    <t>351E55BA-947E-43B6-8E46-9D0F7FBD3B24</t>
  </si>
  <si>
    <t>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</si>
</sst>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165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22" fontId="0" fillId="0" borderId="1" xfId="0" applyNumberFormat="1" applyBorder="1"/>
    <xf numFmtId="15" fontId="0" fillId="0" borderId="1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10"/>
  <sheetViews>
    <sheetView tabSelected="1" workbookViewId="0">
      <selection activeCell="CY1" sqref="CY1:DL1048576"/>
    </sheetView>
  </sheetViews>
  <sheetFormatPr baseColWidth="10" defaultRowHeight="15" x14ac:dyDescent="0"/>
  <cols>
    <col min="1" max="1" width="5.33203125" customWidth="1"/>
    <col min="2" max="2" width="11" customWidth="1"/>
    <col min="3" max="3" width="9.5" customWidth="1"/>
    <col min="4" max="4" width="7.832031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5" t="s">
        <v>97</v>
      </c>
      <c r="CZ1" s="5" t="s">
        <v>98</v>
      </c>
      <c r="DA1" s="5" t="s">
        <v>99</v>
      </c>
      <c r="DB1" s="5" t="s">
        <v>100</v>
      </c>
      <c r="DC1" s="5" t="s">
        <v>101</v>
      </c>
      <c r="DD1" s="5" t="s">
        <v>102</v>
      </c>
      <c r="DE1" s="5" t="s">
        <v>103</v>
      </c>
      <c r="DF1" s="5" t="s">
        <v>104</v>
      </c>
      <c r="DG1" s="5" t="s">
        <v>105</v>
      </c>
      <c r="DH1" s="5" t="s">
        <v>106</v>
      </c>
      <c r="DI1" s="5" t="s">
        <v>107</v>
      </c>
      <c r="DJ1" s="5" t="s">
        <v>108</v>
      </c>
      <c r="DK1" s="5" t="s">
        <v>109</v>
      </c>
      <c r="DL1" s="5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2" t="s">
        <v>111</v>
      </c>
      <c r="DS1" s="5" t="s">
        <v>112</v>
      </c>
      <c r="DT1" s="1" t="s">
        <v>113</v>
      </c>
      <c r="DU1" s="5" t="s">
        <v>114</v>
      </c>
    </row>
    <row r="2" spans="1:125">
      <c r="A2" t="s">
        <v>115</v>
      </c>
      <c r="B2" t="s">
        <v>116</v>
      </c>
      <c r="C2" t="s">
        <v>117</v>
      </c>
      <c r="E2" s="1" t="s">
        <v>118</v>
      </c>
      <c r="F2" s="1"/>
      <c r="G2" s="1"/>
      <c r="H2" s="1" t="s">
        <v>119</v>
      </c>
      <c r="I2" s="1"/>
      <c r="J2" s="1"/>
      <c r="K2" s="1" t="s">
        <v>119</v>
      </c>
      <c r="L2" s="1" t="s">
        <v>120</v>
      </c>
      <c r="M2" s="1"/>
      <c r="N2" s="1" t="s">
        <v>121</v>
      </c>
      <c r="O2" s="1" t="s">
        <v>122</v>
      </c>
      <c r="P2" s="1" t="s">
        <v>118</v>
      </c>
      <c r="Q2" s="1" t="s">
        <v>118</v>
      </c>
      <c r="R2" s="1" t="s">
        <v>118</v>
      </c>
      <c r="S2" s="1" t="s">
        <v>118</v>
      </c>
      <c r="T2" s="1" t="s">
        <v>118</v>
      </c>
      <c r="U2" s="1" t="s">
        <v>118</v>
      </c>
      <c r="V2" s="1" t="s">
        <v>118</v>
      </c>
      <c r="W2" s="1" t="s">
        <v>118</v>
      </c>
      <c r="X2" s="1" t="s">
        <v>118</v>
      </c>
      <c r="Y2" s="1" t="s">
        <v>118</v>
      </c>
      <c r="Z2" s="3">
        <v>31229</v>
      </c>
      <c r="AA2" s="3">
        <v>41153</v>
      </c>
      <c r="AB2" s="1"/>
      <c r="AC2" s="1" t="s">
        <v>123</v>
      </c>
      <c r="AD2" s="1" t="s">
        <v>124</v>
      </c>
      <c r="AE2" s="1" t="s">
        <v>125</v>
      </c>
      <c r="AF2" s="1" t="s">
        <v>126</v>
      </c>
      <c r="AG2" s="1"/>
      <c r="AH2" s="1" t="s">
        <v>127</v>
      </c>
      <c r="AI2" s="1" t="s">
        <v>128</v>
      </c>
      <c r="AJ2" s="1" t="s">
        <v>126</v>
      </c>
      <c r="AK2" s="1"/>
      <c r="AL2" s="1" t="s">
        <v>129</v>
      </c>
      <c r="AM2" s="1" t="s">
        <v>126</v>
      </c>
      <c r="AN2" s="1"/>
      <c r="AO2" s="1" t="s">
        <v>130</v>
      </c>
      <c r="AP2" s="1" t="s">
        <v>126</v>
      </c>
      <c r="AQ2" s="1"/>
      <c r="AR2" s="1" t="s">
        <v>131</v>
      </c>
      <c r="AS2" s="1" t="s">
        <v>132</v>
      </c>
      <c r="AT2" s="1"/>
      <c r="AU2" s="1" t="s">
        <v>133</v>
      </c>
      <c r="AV2" s="1" t="s">
        <v>132</v>
      </c>
      <c r="AW2" s="1"/>
      <c r="AX2" s="1"/>
      <c r="AY2" s="1" t="s">
        <v>134</v>
      </c>
      <c r="AZ2" s="1" t="s">
        <v>135</v>
      </c>
      <c r="BA2" s="1">
        <v>25</v>
      </c>
      <c r="BB2" s="1" t="s">
        <v>136</v>
      </c>
      <c r="BC2" s="1">
        <v>1</v>
      </c>
      <c r="BD2" s="1" t="s">
        <v>137</v>
      </c>
      <c r="BE2" s="1" t="s">
        <v>138</v>
      </c>
      <c r="BF2" s="1"/>
      <c r="BG2" s="1"/>
      <c r="BH2" s="1"/>
      <c r="BI2" s="1" t="s">
        <v>120</v>
      </c>
      <c r="BJ2" s="1"/>
      <c r="BK2" s="1"/>
      <c r="BL2" s="1"/>
      <c r="BM2" s="1"/>
      <c r="BN2" s="1" t="s">
        <v>120</v>
      </c>
      <c r="BO2" s="1" t="s">
        <v>120</v>
      </c>
      <c r="BP2" s="1"/>
      <c r="BQ2" s="1"/>
      <c r="BR2" s="1"/>
      <c r="BS2" s="1" t="s">
        <v>139</v>
      </c>
      <c r="BT2" s="1" t="s">
        <v>140</v>
      </c>
      <c r="BU2" s="1" t="s">
        <v>141</v>
      </c>
      <c r="BV2" s="1" t="s">
        <v>142</v>
      </c>
      <c r="BW2" s="1" t="s">
        <v>143</v>
      </c>
      <c r="BX2" s="1"/>
      <c r="BY2" s="1"/>
      <c r="BZ2" s="1" t="s">
        <v>144</v>
      </c>
      <c r="CA2" s="1">
        <v>1471</v>
      </c>
      <c r="CB2" s="1" t="s">
        <v>145</v>
      </c>
      <c r="CC2" s="1" t="s">
        <v>146</v>
      </c>
      <c r="CD2" s="1"/>
      <c r="CE2" s="1"/>
      <c r="CF2" s="1" t="s">
        <v>147</v>
      </c>
      <c r="CG2" s="1" t="s">
        <v>123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5">
        <f t="shared" ref="CY2:CY7" si="0">YEARFRAC(Z2,AA2)</f>
        <v>27.166666666666668</v>
      </c>
      <c r="CZ2" s="5">
        <f t="shared" ref="CZ2:CZ7" si="1">(COUNTIF(S2,"*")+COUNTIF(T2,"*")+COUNTIF(AE2,"*")+COUNTIF(BG2,"*"))/4</f>
        <v>0.75</v>
      </c>
      <c r="DA2" s="5">
        <f t="shared" ref="DA2:DA7" si="2">(COUNTIF(Q2,"*")+COUNTIF(I2,"*")+COUNTIF(BR2,"y*"))/3</f>
        <v>0.33333333333333331</v>
      </c>
      <c r="DB2" s="5">
        <f t="shared" ref="DB2:DB7" si="3">(COUNTIF(U2,"*")+COUNTA(BA2)+COUNTA(BB2)+COUNTA(BC2)+COUNTA(BD2)+COUNTA(BE2)+COUNTIF(BN2,"y*"))/7</f>
        <v>1</v>
      </c>
      <c r="DC2" s="5">
        <f t="shared" ref="DC2:DC7" si="4">(COUNTIF(V2,"*")+COUNTIF(BH2,"*"))/2</f>
        <v>0.5</v>
      </c>
      <c r="DD2" s="5">
        <f t="shared" ref="DD2:DD7" si="5">(COUNTIF(V2,"*")+COUNTIF(BF2,"*"))/2</f>
        <v>0.5</v>
      </c>
      <c r="DE2" s="5">
        <f t="shared" ref="DE2:DE7" si="6">COUNTIF(AZ2,"*")</f>
        <v>1</v>
      </c>
      <c r="DF2" s="5">
        <f t="shared" ref="DF2:DF7" si="7">COUNTIF(W2,"*")</f>
        <v>1</v>
      </c>
      <c r="DG2" s="5">
        <f t="shared" ref="DG2:DG7" si="8">(COUNTIF(X2,"*")+COUNTIF(BS2,"*")+COUNTIF(BT2,"*")+COUNTIF(BU2,"*")+COUNTIF(BV2,"*")+COUNTIF(BW2,"*")+COUNTIF(BX2,"*")-COUNTIF(BT2,"no*")-COUNTIF(BU2,"no*")-COUNTIF(BV2,"no*"))/7</f>
        <v>0.8571428571428571</v>
      </c>
      <c r="DH2" s="5">
        <f t="shared" ref="DH2:DH7" si="9">COUNTIF(BZ2,"*")+COUNTA(BZ2)</f>
        <v>2</v>
      </c>
      <c r="DI2" s="5">
        <f t="shared" ref="DI2:DI7" si="10">COUNTIF(Y2,"*")</f>
        <v>1</v>
      </c>
      <c r="DJ2" s="5">
        <f t="shared" ref="DJ2:DJ7" si="11">COUNTIF(BR2,"y*")</f>
        <v>0</v>
      </c>
      <c r="DK2" s="5">
        <f t="shared" ref="DK2:DK4" si="12">(COUNTIF(U2,"*")+COUNTIF(W2,"*")+COUNTIF(BO2,"y*"))/3</f>
        <v>1</v>
      </c>
      <c r="DL2" s="5">
        <f t="shared" ref="DL2:DL7" si="13">SUM(CZ2:DK2)/12</f>
        <v>0.82837301587301582</v>
      </c>
      <c r="DM2" s="1">
        <f t="shared" ref="DM2:DQ4" si="14">BA2</f>
        <v>25</v>
      </c>
      <c r="DN2" s="1" t="str">
        <f t="shared" si="14"/>
        <v>n/a</v>
      </c>
      <c r="DO2" s="1">
        <f t="shared" si="14"/>
        <v>1</v>
      </c>
      <c r="DP2" s="1" t="str">
        <f t="shared" si="14"/>
        <v>0.5 C</v>
      </c>
      <c r="DQ2" s="1" t="str">
        <f t="shared" si="14"/>
        <v>0.1 C</v>
      </c>
      <c r="DR2" s="4">
        <v>1</v>
      </c>
      <c r="DS2" s="5">
        <f t="shared" ref="DS2:DS7" si="15">COUNTIF(N2,"*")</f>
        <v>1</v>
      </c>
      <c r="DT2" s="1" t="str">
        <f t="shared" ref="DT2:DT7" si="16">N2</f>
        <v>Surface Temperature Monitoring And Trends, Enso Monitoring, Forcing Of Climate Models</v>
      </c>
      <c r="DU2" s="5">
        <f>SUM(CY2/30,DL2,DR2,DS2)</f>
        <v>3.7339285714285713</v>
      </c>
    </row>
    <row r="3" spans="1:125" ht="24" customHeight="1">
      <c r="A3" t="s">
        <v>115</v>
      </c>
      <c r="B3" t="s">
        <v>148</v>
      </c>
      <c r="C3" t="s">
        <v>149</v>
      </c>
      <c r="D3" t="s">
        <v>150</v>
      </c>
      <c r="E3" s="1" t="s">
        <v>151</v>
      </c>
      <c r="F3" s="1"/>
      <c r="G3" s="1"/>
      <c r="H3" s="1" t="s">
        <v>119</v>
      </c>
      <c r="I3" s="1"/>
      <c r="J3" s="1"/>
      <c r="K3" s="1" t="s">
        <v>120</v>
      </c>
      <c r="L3" s="1" t="s">
        <v>120</v>
      </c>
      <c r="M3" s="1"/>
      <c r="N3" s="1" t="s">
        <v>152</v>
      </c>
      <c r="O3" s="1" t="s">
        <v>153</v>
      </c>
      <c r="P3" s="1" t="s">
        <v>151</v>
      </c>
      <c r="Q3" s="1" t="s">
        <v>151</v>
      </c>
      <c r="R3" s="1" t="s">
        <v>151</v>
      </c>
      <c r="S3" s="1" t="s">
        <v>151</v>
      </c>
      <c r="T3" s="1" t="s">
        <v>151</v>
      </c>
      <c r="U3" s="1" t="s">
        <v>151</v>
      </c>
      <c r="V3" s="1" t="s">
        <v>151</v>
      </c>
      <c r="W3" s="1" t="s">
        <v>151</v>
      </c>
      <c r="X3" s="1" t="s">
        <v>151</v>
      </c>
      <c r="Y3" s="1" t="s">
        <v>151</v>
      </c>
      <c r="Z3" s="3">
        <v>41153</v>
      </c>
      <c r="AA3" s="3"/>
      <c r="AB3" s="1"/>
      <c r="AC3" s="1" t="s">
        <v>123</v>
      </c>
      <c r="AD3" s="1" t="s">
        <v>124</v>
      </c>
      <c r="AE3" s="1" t="s">
        <v>154</v>
      </c>
      <c r="AF3" s="1" t="s">
        <v>155</v>
      </c>
      <c r="AG3" s="1"/>
      <c r="AH3" s="1" t="s">
        <v>156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157</v>
      </c>
      <c r="AZ3" s="1" t="s">
        <v>135</v>
      </c>
      <c r="BA3" s="1" t="s">
        <v>158</v>
      </c>
      <c r="BB3" s="1" t="s">
        <v>159</v>
      </c>
      <c r="BC3" s="1" t="s">
        <v>160</v>
      </c>
      <c r="BD3" s="1"/>
      <c r="BE3" s="1" t="s">
        <v>161</v>
      </c>
      <c r="BF3" s="1"/>
      <c r="BG3" s="1"/>
      <c r="BH3" s="1"/>
      <c r="BI3" s="1" t="s">
        <v>120</v>
      </c>
      <c r="BJ3" s="1"/>
      <c r="BK3" s="1" t="s">
        <v>162</v>
      </c>
      <c r="BL3" s="1" t="s">
        <v>163</v>
      </c>
      <c r="BM3" s="1" t="s">
        <v>164</v>
      </c>
      <c r="BN3" s="1" t="s">
        <v>119</v>
      </c>
      <c r="BO3" s="1" t="s">
        <v>119</v>
      </c>
      <c r="BP3" s="1"/>
      <c r="BQ3" s="1"/>
      <c r="BR3" s="1"/>
      <c r="BS3" s="1" t="s">
        <v>165</v>
      </c>
      <c r="BT3" s="1" t="s">
        <v>140</v>
      </c>
      <c r="BU3" s="1" t="s">
        <v>166</v>
      </c>
      <c r="BV3" s="1" t="s">
        <v>167</v>
      </c>
      <c r="BW3" s="1" t="s">
        <v>168</v>
      </c>
      <c r="BX3" s="1"/>
      <c r="BY3" s="1"/>
      <c r="BZ3" s="1" t="s">
        <v>169</v>
      </c>
      <c r="CA3" s="1">
        <v>1472</v>
      </c>
      <c r="CB3" s="1" t="s">
        <v>145</v>
      </c>
      <c r="CC3" s="1" t="s">
        <v>170</v>
      </c>
      <c r="CD3" s="1"/>
      <c r="CE3" s="1"/>
      <c r="CF3" s="1" t="s">
        <v>147</v>
      </c>
      <c r="CG3" s="1" t="s">
        <v>123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5"/>
      <c r="CZ3" s="5">
        <f t="shared" si="1"/>
        <v>0.75</v>
      </c>
      <c r="DA3" s="5">
        <f t="shared" si="2"/>
        <v>0.33333333333333331</v>
      </c>
      <c r="DB3" s="5">
        <f t="shared" si="3"/>
        <v>0.7142857142857143</v>
      </c>
      <c r="DC3" s="5">
        <f t="shared" si="4"/>
        <v>0.5</v>
      </c>
      <c r="DD3" s="5">
        <f t="shared" si="5"/>
        <v>0.5</v>
      </c>
      <c r="DE3" s="5">
        <f t="shared" si="6"/>
        <v>1</v>
      </c>
      <c r="DF3" s="5">
        <f t="shared" si="7"/>
        <v>1</v>
      </c>
      <c r="DG3" s="5">
        <f t="shared" si="8"/>
        <v>0.8571428571428571</v>
      </c>
      <c r="DH3" s="5">
        <f t="shared" si="9"/>
        <v>2</v>
      </c>
      <c r="DI3" s="5">
        <f t="shared" si="10"/>
        <v>1</v>
      </c>
      <c r="DJ3" s="5">
        <f t="shared" si="11"/>
        <v>0</v>
      </c>
      <c r="DK3" s="5">
        <f t="shared" si="12"/>
        <v>0.66666666666666663</v>
      </c>
      <c r="DL3" s="5">
        <f t="shared" si="13"/>
        <v>0.7767857142857143</v>
      </c>
      <c r="DM3" s="1" t="str">
        <f t="shared" si="14"/>
        <v>50km</v>
      </c>
      <c r="DN3" s="1" t="str">
        <f t="shared" si="14"/>
        <v>N/A</v>
      </c>
      <c r="DO3" s="1" t="str">
        <f t="shared" si="14"/>
        <v>2days</v>
      </c>
      <c r="DP3" s="1">
        <f t="shared" si="14"/>
        <v>0</v>
      </c>
      <c r="DQ3" s="1" t="str">
        <f t="shared" si="14"/>
        <v>TBD</v>
      </c>
      <c r="DR3" s="4">
        <v>0.6</v>
      </c>
      <c r="DS3" s="5">
        <f t="shared" si="15"/>
        <v>1</v>
      </c>
      <c r="DT3" s="1" t="str">
        <f t="shared" si="16"/>
        <v>Model Input, Gsmap, Etc.</v>
      </c>
      <c r="DU3" s="5">
        <f>SUM(CY3/30,DL3,DR3,DS3)</f>
        <v>2.3767857142857141</v>
      </c>
    </row>
    <row r="4" spans="1:125" ht="135">
      <c r="A4" t="s">
        <v>171</v>
      </c>
      <c r="B4" t="s">
        <v>172</v>
      </c>
      <c r="C4" t="s">
        <v>149</v>
      </c>
      <c r="D4" t="s">
        <v>173</v>
      </c>
      <c r="E4" s="1" t="s">
        <v>151</v>
      </c>
      <c r="F4" s="1"/>
      <c r="G4" s="1"/>
      <c r="H4" s="1" t="s">
        <v>119</v>
      </c>
      <c r="I4" s="1"/>
      <c r="J4" s="1"/>
      <c r="K4" s="1" t="s">
        <v>119</v>
      </c>
      <c r="L4" s="1" t="s">
        <v>119</v>
      </c>
      <c r="M4" s="1"/>
      <c r="N4" s="1" t="s">
        <v>174</v>
      </c>
      <c r="O4" s="1" t="s">
        <v>175</v>
      </c>
      <c r="P4" s="1" t="s">
        <v>151</v>
      </c>
      <c r="Q4" s="1" t="s">
        <v>151</v>
      </c>
      <c r="R4" s="1" t="s">
        <v>151</v>
      </c>
      <c r="S4" s="1" t="s">
        <v>151</v>
      </c>
      <c r="T4" s="1" t="s">
        <v>151</v>
      </c>
      <c r="U4" s="1" t="s">
        <v>151</v>
      </c>
      <c r="V4" s="1" t="s">
        <v>151</v>
      </c>
      <c r="W4" s="1" t="s">
        <v>151</v>
      </c>
      <c r="X4" s="1" t="s">
        <v>151</v>
      </c>
      <c r="Y4" s="1" t="s">
        <v>151</v>
      </c>
      <c r="Z4" s="6">
        <v>42736</v>
      </c>
      <c r="AA4" s="3">
        <v>44562</v>
      </c>
      <c r="AB4" s="1"/>
      <c r="AC4" s="1" t="s">
        <v>123</v>
      </c>
      <c r="AD4" s="1" t="s">
        <v>176</v>
      </c>
      <c r="AE4" s="1" t="s">
        <v>177</v>
      </c>
      <c r="AF4" s="1" t="s">
        <v>178</v>
      </c>
      <c r="AG4" s="1"/>
      <c r="AH4" s="1" t="s">
        <v>156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 t="s">
        <v>179</v>
      </c>
      <c r="AZ4" s="1" t="s">
        <v>135</v>
      </c>
      <c r="BA4" s="7" t="s">
        <v>180</v>
      </c>
      <c r="BB4" s="1" t="s">
        <v>159</v>
      </c>
      <c r="BC4" s="1" t="s">
        <v>160</v>
      </c>
      <c r="BD4" s="7" t="s">
        <v>181</v>
      </c>
      <c r="BE4" s="1" t="s">
        <v>161</v>
      </c>
      <c r="BF4" s="1"/>
      <c r="BG4" s="1"/>
      <c r="BH4" s="1"/>
      <c r="BI4" s="1" t="s">
        <v>119</v>
      </c>
      <c r="BJ4" s="1"/>
      <c r="BK4" s="1"/>
      <c r="BL4" s="1"/>
      <c r="BM4" s="1"/>
      <c r="BN4" s="1" t="s">
        <v>119</v>
      </c>
      <c r="BO4" s="1" t="s">
        <v>119</v>
      </c>
      <c r="BP4" s="1"/>
      <c r="BQ4" s="1"/>
      <c r="BR4" s="1"/>
      <c r="BS4" s="1"/>
      <c r="BT4" s="1" t="s">
        <v>140</v>
      </c>
      <c r="BU4" s="1" t="s">
        <v>176</v>
      </c>
      <c r="BV4" s="1" t="s">
        <v>142</v>
      </c>
      <c r="BW4" s="1"/>
      <c r="BX4" s="1"/>
      <c r="BY4" s="1"/>
      <c r="BZ4" s="1"/>
      <c r="CA4" s="1">
        <v>1473</v>
      </c>
      <c r="CB4" s="8">
        <v>41694.863888888889</v>
      </c>
      <c r="CC4" s="1" t="s">
        <v>182</v>
      </c>
      <c r="CD4" s="1"/>
      <c r="CE4" s="1"/>
      <c r="CF4" s="1" t="s">
        <v>147</v>
      </c>
      <c r="CG4" s="1" t="s">
        <v>123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5">
        <f t="shared" si="0"/>
        <v>5</v>
      </c>
      <c r="CZ4" s="5">
        <f t="shared" si="1"/>
        <v>0.75</v>
      </c>
      <c r="DA4" s="5">
        <f t="shared" si="2"/>
        <v>0.33333333333333331</v>
      </c>
      <c r="DB4" s="5">
        <f t="shared" si="3"/>
        <v>0.8571428571428571</v>
      </c>
      <c r="DC4" s="5">
        <f t="shared" si="4"/>
        <v>0.5</v>
      </c>
      <c r="DD4" s="5">
        <f t="shared" si="5"/>
        <v>0.5</v>
      </c>
      <c r="DE4" s="5">
        <f t="shared" si="6"/>
        <v>1</v>
      </c>
      <c r="DF4" s="5">
        <f t="shared" si="7"/>
        <v>1</v>
      </c>
      <c r="DG4" s="5">
        <f t="shared" si="8"/>
        <v>0.42857142857142855</v>
      </c>
      <c r="DH4" s="5">
        <f t="shared" si="9"/>
        <v>0</v>
      </c>
      <c r="DI4" s="5">
        <f t="shared" si="10"/>
        <v>1</v>
      </c>
      <c r="DJ4" s="5">
        <f t="shared" si="11"/>
        <v>0</v>
      </c>
      <c r="DK4" s="5">
        <f t="shared" si="12"/>
        <v>0.66666666666666663</v>
      </c>
      <c r="DL4" s="5">
        <f t="shared" si="13"/>
        <v>0.58630952380952384</v>
      </c>
      <c r="DM4" s="1" t="str">
        <f t="shared" si="14"/>
        <v>500m (coast)_x000D_1km (offshore)_x000D_4-9km (global)</v>
      </c>
      <c r="DN4" s="1" t="str">
        <f t="shared" si="14"/>
        <v>N/A</v>
      </c>
      <c r="DO4" s="1" t="str">
        <f t="shared" si="14"/>
        <v>2days</v>
      </c>
      <c r="DP4" s="1" t="str">
        <f t="shared" si="14"/>
        <v>Standard accuracy:_x000D_0.8K (day&amp;night)_x000D__x000D_Target accuracy:_x000D_0.6K (day&amp;night)</v>
      </c>
      <c r="DQ4" s="1" t="str">
        <f t="shared" si="14"/>
        <v>TBD</v>
      </c>
      <c r="DR4" s="4">
        <v>0.8</v>
      </c>
      <c r="DS4" s="5">
        <f t="shared" si="15"/>
        <v>1</v>
      </c>
      <c r="DT4" s="1" t="str">
        <f t="shared" si="16"/>
        <v>Input Modelling</v>
      </c>
      <c r="DU4" s="5">
        <f>SUM(CY4/30,DL4,DR4,DS4)</f>
        <v>2.5529761904761905</v>
      </c>
    </row>
    <row r="5" spans="1:125">
      <c r="A5" t="s">
        <v>115</v>
      </c>
      <c r="B5" t="s">
        <v>183</v>
      </c>
      <c r="C5" t="s">
        <v>184</v>
      </c>
      <c r="D5" t="s">
        <v>185</v>
      </c>
      <c r="E5" s="1" t="s">
        <v>186</v>
      </c>
      <c r="F5" s="1"/>
      <c r="G5" s="1"/>
      <c r="H5" s="1" t="s">
        <v>119</v>
      </c>
      <c r="I5" s="1"/>
      <c r="J5" s="1"/>
      <c r="K5" s="1" t="s">
        <v>120</v>
      </c>
      <c r="L5" s="1" t="s">
        <v>120</v>
      </c>
      <c r="M5" s="1"/>
      <c r="N5" s="1" t="s">
        <v>187</v>
      </c>
      <c r="O5" s="1" t="s">
        <v>188</v>
      </c>
      <c r="P5" s="1" t="s">
        <v>189</v>
      </c>
      <c r="Q5" s="1" t="s">
        <v>176</v>
      </c>
      <c r="R5" s="1" t="s">
        <v>176</v>
      </c>
      <c r="S5" s="1" t="s">
        <v>176</v>
      </c>
      <c r="T5" s="1" t="s">
        <v>190</v>
      </c>
      <c r="U5" s="1" t="s">
        <v>186</v>
      </c>
      <c r="V5" s="1" t="s">
        <v>186</v>
      </c>
      <c r="W5" s="1" t="s">
        <v>186</v>
      </c>
      <c r="X5" s="1" t="s">
        <v>186</v>
      </c>
      <c r="Y5" s="1" t="s">
        <v>186</v>
      </c>
      <c r="Z5" s="3">
        <v>37408</v>
      </c>
      <c r="AA5" s="3">
        <v>41244</v>
      </c>
      <c r="AB5" s="9">
        <v>41899</v>
      </c>
      <c r="AC5" s="1" t="s">
        <v>123</v>
      </c>
      <c r="AD5" s="1" t="s">
        <v>191</v>
      </c>
      <c r="AE5" s="1"/>
      <c r="AF5" s="1" t="s">
        <v>192</v>
      </c>
      <c r="AG5" s="1"/>
      <c r="AH5" s="1" t="s">
        <v>156</v>
      </c>
      <c r="AI5" s="1"/>
      <c r="AJ5" s="1" t="s">
        <v>193</v>
      </c>
      <c r="AK5" s="1"/>
      <c r="AL5" s="1"/>
      <c r="AM5" s="1" t="s">
        <v>163</v>
      </c>
      <c r="AN5" s="1"/>
      <c r="AO5" s="1"/>
      <c r="AP5" s="1" t="s">
        <v>194</v>
      </c>
      <c r="AQ5" s="1"/>
      <c r="AR5" s="1"/>
      <c r="AS5" s="1" t="s">
        <v>195</v>
      </c>
      <c r="AT5" s="1"/>
      <c r="AU5" s="1"/>
      <c r="AV5" s="1" t="s">
        <v>196</v>
      </c>
      <c r="AW5" s="1"/>
      <c r="AX5" s="1"/>
      <c r="AY5" s="1" t="s">
        <v>197</v>
      </c>
      <c r="AZ5" s="1" t="s">
        <v>135</v>
      </c>
      <c r="BA5" s="1" t="s">
        <v>198</v>
      </c>
      <c r="BB5" s="1"/>
      <c r="BC5" s="1" t="s">
        <v>199</v>
      </c>
      <c r="BD5" s="1" t="s">
        <v>200</v>
      </c>
      <c r="BE5" s="1" t="s">
        <v>201</v>
      </c>
      <c r="BF5" s="1"/>
      <c r="BG5" s="1"/>
      <c r="BH5" s="1"/>
      <c r="BI5" s="1" t="s">
        <v>120</v>
      </c>
      <c r="BJ5" s="1"/>
      <c r="BK5" s="1"/>
      <c r="BL5" s="1" t="s">
        <v>192</v>
      </c>
      <c r="BM5" s="1"/>
      <c r="BN5" s="1" t="s">
        <v>120</v>
      </c>
      <c r="BO5" s="1" t="s">
        <v>120</v>
      </c>
      <c r="BP5" s="1"/>
      <c r="BQ5" s="1"/>
      <c r="BR5" s="1"/>
      <c r="BS5" s="1" t="s">
        <v>184</v>
      </c>
      <c r="BT5" s="1" t="s">
        <v>140</v>
      </c>
      <c r="BU5" s="1" t="s">
        <v>141</v>
      </c>
      <c r="BV5" s="1" t="s">
        <v>142</v>
      </c>
      <c r="BW5" s="1" t="s">
        <v>202</v>
      </c>
      <c r="BX5" s="1"/>
      <c r="BY5" s="1"/>
      <c r="BZ5" s="1" t="s">
        <v>203</v>
      </c>
      <c r="CA5" s="1">
        <v>1474</v>
      </c>
      <c r="CB5" s="1" t="s">
        <v>145</v>
      </c>
      <c r="CC5" s="1" t="s">
        <v>204</v>
      </c>
      <c r="CD5" s="1"/>
      <c r="CE5" s="1"/>
      <c r="CF5" s="1" t="s">
        <v>147</v>
      </c>
      <c r="CG5" s="1" t="s">
        <v>123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5">
        <f t="shared" si="0"/>
        <v>10.5</v>
      </c>
      <c r="CZ5" s="5">
        <f t="shared" si="1"/>
        <v>0.5</v>
      </c>
      <c r="DA5" s="5">
        <f t="shared" si="2"/>
        <v>0.33333333333333331</v>
      </c>
      <c r="DB5" s="5">
        <f t="shared" si="3"/>
        <v>0.8571428571428571</v>
      </c>
      <c r="DC5" s="5">
        <f t="shared" si="4"/>
        <v>0.5</v>
      </c>
      <c r="DD5" s="5">
        <f t="shared" si="5"/>
        <v>0.5</v>
      </c>
      <c r="DE5" s="5">
        <f t="shared" si="6"/>
        <v>1</v>
      </c>
      <c r="DF5" s="5">
        <f t="shared" si="7"/>
        <v>1</v>
      </c>
      <c r="DG5" s="5">
        <f t="shared" si="8"/>
        <v>0.8571428571428571</v>
      </c>
      <c r="DH5" s="5">
        <f t="shared" si="9"/>
        <v>2</v>
      </c>
      <c r="DI5" s="5">
        <f t="shared" si="10"/>
        <v>1</v>
      </c>
      <c r="DJ5" s="5">
        <f t="shared" si="11"/>
        <v>0</v>
      </c>
      <c r="DK5" s="5"/>
      <c r="DL5" s="5">
        <f t="shared" si="13"/>
        <v>0.71230158730158732</v>
      </c>
      <c r="DM5" s="1" t="str">
        <f>BA5</f>
        <v>1 km</v>
      </c>
      <c r="DN5" s="1">
        <f>BB5</f>
        <v>0</v>
      </c>
      <c r="DO5" s="1"/>
      <c r="DP5" s="1" t="str">
        <f>BD5</f>
        <v>0.4 Kelvins</v>
      </c>
      <c r="DQ5" s="1" t="str">
        <f>BE5</f>
        <v>to be determined</v>
      </c>
      <c r="DR5" s="4">
        <v>0.4</v>
      </c>
      <c r="DS5" s="5">
        <f t="shared" si="15"/>
        <v>1</v>
      </c>
      <c r="DT5" s="1" t="str">
        <f t="shared" si="16"/>
        <v>Severe Weather Prediction, Marine Biology, Coastal Oceanography.</v>
      </c>
      <c r="DU5" s="5">
        <f>SUM(CY5/30,DL5,DR5,DS5)</f>
        <v>2.4623015873015874</v>
      </c>
    </row>
    <row r="6" spans="1:125">
      <c r="A6" t="s">
        <v>115</v>
      </c>
      <c r="B6" t="s">
        <v>205</v>
      </c>
      <c r="C6" t="s">
        <v>206</v>
      </c>
      <c r="D6" t="s">
        <v>207</v>
      </c>
      <c r="E6" s="1" t="s">
        <v>186</v>
      </c>
      <c r="F6" s="1"/>
      <c r="G6" s="1"/>
      <c r="H6" s="1" t="s">
        <v>119</v>
      </c>
      <c r="I6" s="1"/>
      <c r="J6" s="1"/>
      <c r="K6" s="1" t="s">
        <v>119</v>
      </c>
      <c r="L6" s="1" t="s">
        <v>119</v>
      </c>
      <c r="M6" s="1"/>
      <c r="N6" s="1" t="s">
        <v>208</v>
      </c>
      <c r="O6" s="1" t="s">
        <v>209</v>
      </c>
      <c r="P6" s="1" t="s">
        <v>186</v>
      </c>
      <c r="Q6" s="1" t="s">
        <v>186</v>
      </c>
      <c r="R6" s="1" t="s">
        <v>186</v>
      </c>
      <c r="S6" s="1" t="s">
        <v>186</v>
      </c>
      <c r="T6" s="1" t="s">
        <v>186</v>
      </c>
      <c r="U6" s="1" t="s">
        <v>186</v>
      </c>
      <c r="V6" s="1" t="s">
        <v>186</v>
      </c>
      <c r="W6" s="1" t="s">
        <v>186</v>
      </c>
      <c r="X6" s="1" t="s">
        <v>186</v>
      </c>
      <c r="Y6" s="1" t="s">
        <v>186</v>
      </c>
      <c r="Z6" s="3">
        <v>35765</v>
      </c>
      <c r="AA6" s="3">
        <v>41244</v>
      </c>
      <c r="AB6" s="1"/>
      <c r="AC6" s="1" t="s">
        <v>123</v>
      </c>
      <c r="AD6" s="1" t="s">
        <v>124</v>
      </c>
      <c r="AE6" s="1" t="s">
        <v>210</v>
      </c>
      <c r="AF6" s="1" t="s">
        <v>211</v>
      </c>
      <c r="AG6" s="1"/>
      <c r="AH6" s="1" t="s">
        <v>127</v>
      </c>
      <c r="AI6" s="1" t="s">
        <v>212</v>
      </c>
      <c r="AJ6" s="1" t="s">
        <v>211</v>
      </c>
      <c r="AK6" s="1"/>
      <c r="AL6" s="1" t="s">
        <v>213</v>
      </c>
      <c r="AM6" s="1" t="s">
        <v>211</v>
      </c>
      <c r="AN6" s="1"/>
      <c r="AO6" s="1" t="s">
        <v>214</v>
      </c>
      <c r="AP6" s="1" t="s">
        <v>211</v>
      </c>
      <c r="AQ6" s="1"/>
      <c r="AR6" s="1" t="s">
        <v>215</v>
      </c>
      <c r="AS6" s="1"/>
      <c r="AT6" s="1"/>
      <c r="AU6" s="1" t="s">
        <v>216</v>
      </c>
      <c r="AV6" s="1"/>
      <c r="AW6" s="1"/>
      <c r="AX6" s="1"/>
      <c r="AY6" s="1" t="s">
        <v>217</v>
      </c>
      <c r="AZ6" s="1" t="s">
        <v>135</v>
      </c>
      <c r="BA6" s="1" t="s">
        <v>218</v>
      </c>
      <c r="BB6" s="1">
        <v>0</v>
      </c>
      <c r="BC6" s="1">
        <v>1</v>
      </c>
      <c r="BD6" s="1" t="s">
        <v>219</v>
      </c>
      <c r="BE6" s="1" t="s">
        <v>220</v>
      </c>
      <c r="BF6" s="1"/>
      <c r="BG6" s="1"/>
      <c r="BH6" s="1"/>
      <c r="BI6" s="1" t="s">
        <v>120</v>
      </c>
      <c r="BJ6" s="1"/>
      <c r="BK6" s="1" t="s">
        <v>221</v>
      </c>
      <c r="BL6" s="1" t="s">
        <v>222</v>
      </c>
      <c r="BM6" s="1"/>
      <c r="BN6" s="1" t="s">
        <v>119</v>
      </c>
      <c r="BO6" s="1" t="s">
        <v>119</v>
      </c>
      <c r="BP6" s="1"/>
      <c r="BQ6" s="1"/>
      <c r="BR6" s="1"/>
      <c r="BS6" s="1" t="s">
        <v>223</v>
      </c>
      <c r="BT6" s="1" t="s">
        <v>140</v>
      </c>
      <c r="BU6" s="1" t="s">
        <v>141</v>
      </c>
      <c r="BV6" s="1" t="s">
        <v>142</v>
      </c>
      <c r="BW6" s="1" t="s">
        <v>224</v>
      </c>
      <c r="BX6" s="1"/>
      <c r="BY6" s="1"/>
      <c r="BZ6" s="1" t="s">
        <v>225</v>
      </c>
      <c r="CA6" s="1">
        <v>1475</v>
      </c>
      <c r="CB6" s="1" t="s">
        <v>145</v>
      </c>
      <c r="CC6" s="1" t="s">
        <v>226</v>
      </c>
      <c r="CD6" s="1"/>
      <c r="CE6" s="1"/>
      <c r="CF6" s="1" t="s">
        <v>147</v>
      </c>
      <c r="CG6" s="1" t="s">
        <v>123</v>
      </c>
      <c r="CH6" s="1"/>
      <c r="CI6" s="1" t="s">
        <v>120</v>
      </c>
      <c r="CJ6" s="1" t="s">
        <v>227</v>
      </c>
      <c r="CK6" s="1" t="s">
        <v>228</v>
      </c>
      <c r="CL6" s="1" t="s">
        <v>229</v>
      </c>
      <c r="CM6" s="1" t="s">
        <v>230</v>
      </c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5">
        <f t="shared" si="0"/>
        <v>15</v>
      </c>
      <c r="CZ6" s="5">
        <f t="shared" si="1"/>
        <v>0.75</v>
      </c>
      <c r="DA6" s="5">
        <f t="shared" si="2"/>
        <v>0.33333333333333331</v>
      </c>
      <c r="DB6" s="5">
        <f t="shared" si="3"/>
        <v>0.8571428571428571</v>
      </c>
      <c r="DC6" s="5">
        <f t="shared" si="4"/>
        <v>0.5</v>
      </c>
      <c r="DD6" s="5">
        <f t="shared" si="5"/>
        <v>0.5</v>
      </c>
      <c r="DE6" s="5">
        <f t="shared" si="6"/>
        <v>1</v>
      </c>
      <c r="DF6" s="5">
        <f t="shared" si="7"/>
        <v>1</v>
      </c>
      <c r="DG6" s="5">
        <f t="shared" si="8"/>
        <v>0.8571428571428571</v>
      </c>
      <c r="DH6" s="5">
        <f t="shared" si="9"/>
        <v>2</v>
      </c>
      <c r="DI6" s="5">
        <f t="shared" si="10"/>
        <v>1</v>
      </c>
      <c r="DJ6" s="5">
        <f t="shared" si="11"/>
        <v>0</v>
      </c>
      <c r="DK6" s="5">
        <f t="shared" ref="DK6:DK7" si="17">(COUNTIF(U6,"*")+COUNTIF(W6,"*")+COUNTIF(BO6,"y*"))/3</f>
        <v>0.66666666666666663</v>
      </c>
      <c r="DL6" s="5">
        <f t="shared" si="13"/>
        <v>0.78869047619047616</v>
      </c>
      <c r="DM6" s="1" t="str">
        <f t="shared" ref="DM6:DQ7" si="18">BA6</f>
        <v>25 km</v>
      </c>
      <c r="DN6" s="1">
        <f t="shared" si="18"/>
        <v>0</v>
      </c>
      <c r="DO6" s="1">
        <f t="shared" si="18"/>
        <v>1</v>
      </c>
      <c r="DP6" s="1" t="str">
        <f t="shared" si="18"/>
        <v>0.5 deg C</v>
      </c>
      <c r="DQ6" s="1" t="str">
        <f t="shared" si="18"/>
        <v>0.1 deg C/decade</v>
      </c>
      <c r="DR6" s="4">
        <v>0.8</v>
      </c>
      <c r="DS6" s="5">
        <f t="shared" si="15"/>
        <v>1</v>
      </c>
      <c r="DT6" s="1" t="str">
        <f t="shared" si="16"/>
        <v>Analysis Of Sst Trends, Detection Of Changes In Sst Patterns, Relationship Of Ssts To Health Issues, Changes In Fisheries</v>
      </c>
      <c r="DU6" s="5">
        <f>SUM(CY6/30,DL6,DR6,DS6)</f>
        <v>3.0886904761904761</v>
      </c>
    </row>
    <row r="7" spans="1:125" ht="38" customHeight="1">
      <c r="A7" t="s">
        <v>115</v>
      </c>
      <c r="B7" t="s">
        <v>231</v>
      </c>
      <c r="C7" t="s">
        <v>232</v>
      </c>
      <c r="D7" t="s">
        <v>233</v>
      </c>
      <c r="E7" s="1" t="s">
        <v>234</v>
      </c>
      <c r="F7" s="1"/>
      <c r="G7" s="1"/>
      <c r="H7" s="1" t="s">
        <v>119</v>
      </c>
      <c r="I7" s="1"/>
      <c r="J7" s="1"/>
      <c r="K7" s="1" t="s">
        <v>119</v>
      </c>
      <c r="L7" s="1" t="s">
        <v>119</v>
      </c>
      <c r="M7" s="1"/>
      <c r="N7" s="1" t="s">
        <v>235</v>
      </c>
      <c r="O7" s="1" t="s">
        <v>236</v>
      </c>
      <c r="P7" s="1" t="s">
        <v>234</v>
      </c>
      <c r="Q7" s="1" t="s">
        <v>237</v>
      </c>
      <c r="R7" s="1" t="s">
        <v>237</v>
      </c>
      <c r="S7" s="1" t="s">
        <v>237</v>
      </c>
      <c r="T7" s="1" t="s">
        <v>234</v>
      </c>
      <c r="U7" s="1" t="s">
        <v>234</v>
      </c>
      <c r="V7" s="1" t="s">
        <v>234</v>
      </c>
      <c r="W7" s="1" t="s">
        <v>234</v>
      </c>
      <c r="X7" s="1" t="s">
        <v>234</v>
      </c>
      <c r="Y7" s="1" t="s">
        <v>234</v>
      </c>
      <c r="Z7" s="3">
        <v>33451</v>
      </c>
      <c r="AA7" s="3">
        <v>40513</v>
      </c>
      <c r="AB7" s="1"/>
      <c r="AC7" s="1" t="s">
        <v>123</v>
      </c>
      <c r="AD7" s="1" t="s">
        <v>176</v>
      </c>
      <c r="AE7" s="1" t="s">
        <v>238</v>
      </c>
      <c r="AF7" s="1" t="s">
        <v>239</v>
      </c>
      <c r="AG7" s="1"/>
      <c r="AH7" s="1" t="s">
        <v>127</v>
      </c>
      <c r="AI7" s="1" t="s">
        <v>240</v>
      </c>
      <c r="AJ7" s="1" t="s">
        <v>241</v>
      </c>
      <c r="AK7" s="1"/>
      <c r="AL7" s="1" t="s">
        <v>242</v>
      </c>
      <c r="AM7" s="1" t="s">
        <v>243</v>
      </c>
      <c r="AN7" s="1"/>
      <c r="AO7" s="1" t="s">
        <v>244</v>
      </c>
      <c r="AP7" s="1" t="s">
        <v>245</v>
      </c>
      <c r="AQ7" s="1"/>
      <c r="AR7" s="1" t="s">
        <v>130</v>
      </c>
      <c r="AS7" s="1"/>
      <c r="AT7" s="1"/>
      <c r="AU7" s="1" t="s">
        <v>246</v>
      </c>
      <c r="AV7" s="1"/>
      <c r="AW7" s="1"/>
      <c r="AX7" s="1"/>
      <c r="AY7" s="1" t="s">
        <v>247</v>
      </c>
      <c r="AZ7" s="1" t="s">
        <v>135</v>
      </c>
      <c r="BA7" s="1" t="s">
        <v>248</v>
      </c>
      <c r="BB7" s="1" t="s">
        <v>159</v>
      </c>
      <c r="BC7" s="1" t="s">
        <v>249</v>
      </c>
      <c r="BD7" s="1" t="s">
        <v>250</v>
      </c>
      <c r="BE7" s="1" t="s">
        <v>251</v>
      </c>
      <c r="BF7" s="1"/>
      <c r="BG7" s="1"/>
      <c r="BH7" s="1"/>
      <c r="BI7" s="1" t="s">
        <v>119</v>
      </c>
      <c r="BJ7" s="1"/>
      <c r="BK7" s="1"/>
      <c r="BL7" s="1"/>
      <c r="BM7" s="1"/>
      <c r="BN7" s="1" t="s">
        <v>119</v>
      </c>
      <c r="BO7" s="1" t="s">
        <v>119</v>
      </c>
      <c r="BP7" s="1"/>
      <c r="BQ7" s="1"/>
      <c r="BR7" s="1"/>
      <c r="BS7" s="1"/>
      <c r="BT7" s="1" t="s">
        <v>119</v>
      </c>
      <c r="BU7" s="1" t="s">
        <v>176</v>
      </c>
      <c r="BV7" s="1" t="s">
        <v>142</v>
      </c>
      <c r="BW7" s="1"/>
      <c r="BX7" s="1"/>
      <c r="BY7" s="1"/>
      <c r="BZ7" s="1"/>
      <c r="CA7" s="1">
        <v>1476</v>
      </c>
      <c r="CB7" s="8">
        <v>41694.863888888889</v>
      </c>
      <c r="CC7" s="1" t="s">
        <v>252</v>
      </c>
      <c r="CD7" s="1"/>
      <c r="CE7" s="1"/>
      <c r="CF7" s="1" t="s">
        <v>147</v>
      </c>
      <c r="CG7" s="1" t="s">
        <v>123</v>
      </c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5">
        <f t="shared" si="0"/>
        <v>19.333333333333332</v>
      </c>
      <c r="CZ7" s="5">
        <f t="shared" si="1"/>
        <v>0.75</v>
      </c>
      <c r="DA7" s="5">
        <f t="shared" si="2"/>
        <v>0.33333333333333331</v>
      </c>
      <c r="DB7" s="5">
        <f t="shared" si="3"/>
        <v>0.8571428571428571</v>
      </c>
      <c r="DC7" s="5">
        <f t="shared" si="4"/>
        <v>0.5</v>
      </c>
      <c r="DD7" s="5">
        <f t="shared" si="5"/>
        <v>0.5</v>
      </c>
      <c r="DE7" s="5">
        <f t="shared" si="6"/>
        <v>1</v>
      </c>
      <c r="DF7" s="5">
        <f t="shared" si="7"/>
        <v>1</v>
      </c>
      <c r="DG7" s="5">
        <f t="shared" si="8"/>
        <v>0.2857142857142857</v>
      </c>
      <c r="DH7" s="5">
        <f t="shared" si="9"/>
        <v>0</v>
      </c>
      <c r="DI7" s="5">
        <f t="shared" si="10"/>
        <v>1</v>
      </c>
      <c r="DJ7" s="5">
        <f t="shared" si="11"/>
        <v>0</v>
      </c>
      <c r="DK7" s="5">
        <f t="shared" si="17"/>
        <v>0.66666666666666663</v>
      </c>
      <c r="DL7" s="5">
        <f t="shared" si="13"/>
        <v>0.57440476190476186</v>
      </c>
      <c r="DM7" s="1" t="str">
        <f t="shared" si="18"/>
        <v>5 km</v>
      </c>
      <c r="DN7" s="1" t="str">
        <f t="shared" si="18"/>
        <v>N/A</v>
      </c>
      <c r="DO7" s="1" t="str">
        <f t="shared" si="18"/>
        <v>1 to 3 days</v>
      </c>
      <c r="DP7" s="1" t="str">
        <f t="shared" si="18"/>
        <v>0.1 K</v>
      </c>
      <c r="DQ7" s="1" t="str">
        <f t="shared" si="18"/>
        <v>5 mK/yr (after 1993)</v>
      </c>
      <c r="DR7" s="4">
        <v>0.8</v>
      </c>
      <c r="DS7" s="5">
        <f t="shared" si="15"/>
        <v>1</v>
      </c>
      <c r="DT7" s="1" t="str">
        <f t="shared" si="16"/>
        <v>Climate And Ocean Model Evaluation. Climate Change Detection And Attribution. Prescription Of Fields For Climate Model Simulations. Re-analysis.</v>
      </c>
      <c r="DU7" s="5">
        <f>SUM(CY7/30,DL7,DR7,DS7)</f>
        <v>3.0188492063492065</v>
      </c>
    </row>
    <row r="8" spans="1:12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5">
        <f>AVERAGE(CY2:CY7)</f>
        <v>15.4</v>
      </c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>
        <f>AVERAGE(DL2:DL7)</f>
        <v>0.71114417989417988</v>
      </c>
      <c r="DM8" s="1"/>
      <c r="DN8" s="1"/>
      <c r="DO8" s="1"/>
      <c r="DP8" s="1"/>
      <c r="DQ8" s="1"/>
      <c r="DR8" s="4">
        <f>AVERAGE(DR2:DR7)</f>
        <v>0.73333333333333339</v>
      </c>
      <c r="DS8" s="5"/>
      <c r="DT8" s="1"/>
      <c r="DU8" s="5">
        <f>AVERAGE(AVERAGE(DU2:DU7))</f>
        <v>2.8722552910052905</v>
      </c>
    </row>
    <row r="10" spans="1:125">
      <c r="E10" t="s">
        <v>253</v>
      </c>
    </row>
  </sheetData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2015-03-23T02:07:08Z</cp:lastPrinted>
  <dcterms:created xsi:type="dcterms:W3CDTF">2015-03-23T02:05:24Z</dcterms:created>
  <dcterms:modified xsi:type="dcterms:W3CDTF">2015-03-26T23:09:36Z</dcterms:modified>
</cp:coreProperties>
</file>