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0" yWindow="2400" windowWidth="23200" windowHeight="13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18" i="1" l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DS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DS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T10" i="1"/>
  <c r="CY11" i="1"/>
  <c r="DS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T12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T13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T14" i="1"/>
  <c r="CY15" i="1"/>
  <c r="DS15" i="1"/>
  <c r="CZ15" i="1"/>
  <c r="DA15" i="1"/>
  <c r="DB15" i="1"/>
  <c r="DC15" i="1"/>
  <c r="DD15" i="1"/>
  <c r="DE15" i="1"/>
  <c r="DF15" i="1"/>
  <c r="DG15" i="1"/>
  <c r="DH15" i="1"/>
  <c r="DI15" i="1"/>
  <c r="DJ15" i="1"/>
  <c r="DL15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T16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T17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T18" i="1"/>
  <c r="DU19" i="1"/>
  <c r="DS4" i="1"/>
  <c r="DS5" i="1"/>
  <c r="DS6" i="1"/>
  <c r="DS8" i="1"/>
  <c r="DS9" i="1"/>
  <c r="DS10" i="1"/>
  <c r="DS12" i="1"/>
  <c r="DS13" i="1"/>
  <c r="DS14" i="1"/>
  <c r="DS16" i="1"/>
  <c r="DS17" i="1"/>
  <c r="DS18" i="1"/>
  <c r="DS19" i="1"/>
  <c r="DR19" i="1"/>
  <c r="DL19" i="1"/>
  <c r="CY19" i="1"/>
  <c r="DQ18" i="1"/>
  <c r="DP18" i="1"/>
  <c r="DO18" i="1"/>
  <c r="DN18" i="1"/>
  <c r="DM18" i="1"/>
  <c r="DQ17" i="1"/>
  <c r="DP17" i="1"/>
  <c r="DO17" i="1"/>
  <c r="DN17" i="1"/>
  <c r="DM17" i="1"/>
  <c r="DQ16" i="1"/>
  <c r="DP16" i="1"/>
  <c r="DO16" i="1"/>
  <c r="DN16" i="1"/>
  <c r="DM16" i="1"/>
  <c r="DT15" i="1"/>
  <c r="DQ15" i="1"/>
  <c r="DP15" i="1"/>
  <c r="DN15" i="1"/>
  <c r="DM15" i="1"/>
  <c r="DQ14" i="1"/>
  <c r="DP14" i="1"/>
  <c r="DO14" i="1"/>
  <c r="DN14" i="1"/>
  <c r="DM14" i="1"/>
  <c r="DQ13" i="1"/>
  <c r="DP13" i="1"/>
  <c r="DO13" i="1"/>
  <c r="DN13" i="1"/>
  <c r="DM13" i="1"/>
  <c r="DQ12" i="1"/>
  <c r="DP12" i="1"/>
  <c r="DO12" i="1"/>
  <c r="DN12" i="1"/>
  <c r="DM12" i="1"/>
  <c r="DT11" i="1"/>
  <c r="DQ11" i="1"/>
  <c r="DP11" i="1"/>
  <c r="DO11" i="1"/>
  <c r="DN11" i="1"/>
  <c r="DM11" i="1"/>
  <c r="DQ10" i="1"/>
  <c r="DP10" i="1"/>
  <c r="DO10" i="1"/>
  <c r="DN10" i="1"/>
  <c r="DM10" i="1"/>
  <c r="DQ9" i="1"/>
  <c r="DP9" i="1"/>
  <c r="DO9" i="1"/>
  <c r="DN9" i="1"/>
  <c r="DM9" i="1"/>
  <c r="DQ8" i="1"/>
  <c r="DP8" i="1"/>
  <c r="DO8" i="1"/>
  <c r="DN8" i="1"/>
  <c r="DM8" i="1"/>
  <c r="DT7" i="1"/>
  <c r="DQ7" i="1"/>
  <c r="DP7" i="1"/>
  <c r="DO7" i="1"/>
  <c r="DN7" i="1"/>
  <c r="DM7" i="1"/>
  <c r="DQ6" i="1"/>
  <c r="DP6" i="1"/>
  <c r="DO6" i="1"/>
  <c r="DN6" i="1"/>
  <c r="DM6" i="1"/>
  <c r="DQ5" i="1"/>
  <c r="DP5" i="1"/>
  <c r="DO5" i="1"/>
  <c r="DN5" i="1"/>
  <c r="DM5" i="1"/>
  <c r="DQ4" i="1"/>
  <c r="DP4" i="1"/>
  <c r="DO4" i="1"/>
  <c r="DN4" i="1"/>
  <c r="DM4" i="1"/>
  <c r="DT3" i="1"/>
  <c r="DQ3" i="1"/>
  <c r="DP3" i="1"/>
  <c r="DO3" i="1"/>
  <c r="DN3" i="1"/>
  <c r="DM3" i="1"/>
  <c r="DT2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<sst xmlns="http://schemas.openxmlformats.org/spreadsheetml/2006/main" count="958" uniqueCount="374">
  <si>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</si>
  <si>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</si>
  <si>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</si>
  <si>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</si>
  <si>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</si>
  <si>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</si>
  <si>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</si>
  <si>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</si>
  <si>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</si>
  <si>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</si>
  <si>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</si>
  <si>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</si>
  <si>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</si>
  <si>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</si>
  <si>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</si>
  <si>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</si>
  <si>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</si>
  <si>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</si>
  <si>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</si>
  <si>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</si>
  <si>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</si>
  <si>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</si>
  <si>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</si>
  <si>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</si>
  <si>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</si>
  <si>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</si>
  <si>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</si>
  <si>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</si>
  <si>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</si>
  <si>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</si>
  <si>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</si>
  <si>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</si>
  <si>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</si>
  <si>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</si>
  <si>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</si>
  <si>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</si>
  <si>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</si>
  <si>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</si>
  <si>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</si>
  <si>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</si>
  <si>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</si>
  <si>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</si>
  <si>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</si>
  <si>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</si>
  <si>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</si>
  <si>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</si>
  <si>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</si>
  <si>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</si>
  <si>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</si>
  <si>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</si>
  <si>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</si>
  <si>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</si>
  <si>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</si>
  <si>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</si>
  <si>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</si>
  <si>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</si>
  <si>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</si>
  <si>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</si>
  <si>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</si>
  <si>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</si>
  <si>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</si>
  <si>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</si>
  <si>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</si>
  <si>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</si>
  <si>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</si>
  <si>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</si>
  <si>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</si>
  <si>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</si>
  <si>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</si>
  <si>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</si>
  <si>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</si>
  <si>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</si>
  <si>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</si>
  <si>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</si>
  <si>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</si>
  <si>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</si>
  <si>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</si>
  <si>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</si>
  <si>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</si>
  <si>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</si>
  <si>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</si>
  <si>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</si>
  <si>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</si>
  <si>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</si>
  <si>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</si>
  <si>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</si>
  <si>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</si>
  <si>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</si>
  <si>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</si>
  <si>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</si>
  <si>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</si>
  <si>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</si>
  <si>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</si>
  <si>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</si>
  <si>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</si>
  <si>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</si>
  <si>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</si>
  <si>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</si>
  <si>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</si>
  <si>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</si>
  <si>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</si>
  <si>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</si>
  <si>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</si>
  <si>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</si>
  <si>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</si>
  <si>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</si>
  <si>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</si>
  <si>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</si>
  <si>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</si>
  <si>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</si>
  <si>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</si>
  <si>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</si>
  <si>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</si>
  <si>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</si>
  <si>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</si>
  <si>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</si>
  <si>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Lucien Froidevaux</t>
  </si>
  <si>
    <t>Lucien.Froidevaux@jpl.nasa.gov</t>
  </si>
  <si>
    <t>NASA</t>
  </si>
  <si>
    <t>no</t>
  </si>
  <si>
    <t>Impact On Radiative Forcing And Ozone</t>
  </si>
  <si>
    <t>CDR_ECV01_21</t>
  </si>
  <si>
    <t>ATMOSPHERIC SPECIFIC HUMIDITY (COLUMN/PROFILE)</t>
  </si>
  <si>
    <t>not selected</t>
  </si>
  <si>
    <t>UARS</t>
  </si>
  <si>
    <t>MLS</t>
  </si>
  <si>
    <t>Yes</t>
  </si>
  <si>
    <t>HALOE</t>
  </si>
  <si>
    <t>SCISAT-1</t>
  </si>
  <si>
    <t>ACE-FTS</t>
  </si>
  <si>
    <t>Aura</t>
  </si>
  <si>
    <t>MLS (EOA-Aura)</t>
  </si>
  <si>
    <t>UARS/MLS, UARS/HALOE, SCISAT-1/ACE-FTS, Aura/MLS(EOS-Aura)</t>
  </si>
  <si>
    <t>Global</t>
  </si>
  <si>
    <t>&lt;0.5%/yr (but still being studied)</t>
  </si>
  <si>
    <t>Open Access</t>
  </si>
  <si>
    <t>FTP</t>
  </si>
  <si>
    <t>Available now</t>
  </si>
  <si>
    <t>Feb 24 2014  8:44PM</t>
  </si>
  <si>
    <t>CA843A63-8EA4-4F05-899C-C0ED130BBF7B</t>
  </si>
  <si>
    <t>PROFILES OF WATER VAPOR</t>
  </si>
  <si>
    <t>WATER VAPOUR</t>
  </si>
  <si>
    <t>H. K. Ramapriyan</t>
  </si>
  <si>
    <t>Rama.Ramapriyan@nasa.gov</t>
  </si>
  <si>
    <t>ISCCP_TOVS_NAT</t>
  </si>
  <si>
    <t>CDR_ECV03_10</t>
  </si>
  <si>
    <t>NOAA</t>
  </si>
  <si>
    <t>NOT SELECTED</t>
  </si>
  <si>
    <t>TIROS N</t>
  </si>
  <si>
    <t>HIRS/2</t>
  </si>
  <si>
    <t>NOAA-6</t>
  </si>
  <si>
    <t>NOAA-7</t>
  </si>
  <si>
    <t>NOAA-8</t>
  </si>
  <si>
    <t>NOAA-9</t>
  </si>
  <si>
    <t>TIROS N|HIRS/2||NOAA-6|HIRS/2Series is continued with NOAA-7 through NOAA_19 with follow-on instruments</t>
  </si>
  <si>
    <t>ftp, ASDC Java Order Tool</t>
  </si>
  <si>
    <t>B56F9896-D162-415D-A44C-F40F55DA2070</t>
  </si>
  <si>
    <t>Future</t>
  </si>
  <si>
    <t>Rainer Hollmann</t>
  </si>
  <si>
    <t>rainer.hollmann@dwd.de</t>
  </si>
  <si>
    <t>Yes, new release of Vertically Integrated Water Vapour TCDR R2</t>
  </si>
  <si>
    <t>EUMETSAT</t>
  </si>
  <si>
    <t>Energy And Water Cycle</t>
  </si>
  <si>
    <t>CDR_ECV03_11</t>
  </si>
  <si>
    <t>DoD (USA)</t>
  </si>
  <si>
    <t>No</t>
  </si>
  <si>
    <t>monthly</t>
  </si>
  <si>
    <t>3 kg/m2</t>
  </si>
  <si>
    <t>both</t>
  </si>
  <si>
    <t>4347E848-5EFA-48E5-9AAD-A0DD784A8A40</t>
  </si>
  <si>
    <t>TOTAL COLUMN WATER VAPOR</t>
  </si>
  <si>
    <t>Yes, new release of Veritcally Integrated Water Vapour TCDR R3</t>
  </si>
  <si>
    <t>CDR_ECV03_12</t>
  </si>
  <si>
    <t>8E8E3713-D522-4946-BA2D-3D33B8720086</t>
  </si>
  <si>
    <t>planned Meteosat Free Tropospheric Humidity Edition 2
(CM-23721)</t>
  </si>
  <si>
    <t>Climate Modelling; Water Vapour Transport Studies</t>
  </si>
  <si>
    <t>CDR_ECV03_13</t>
  </si>
  <si>
    <t>%</t>
  </si>
  <si>
    <t>Meteosat-1</t>
  </si>
  <si>
    <t>MVIRI</t>
  </si>
  <si>
    <t>Meteosat-2</t>
  </si>
  <si>
    <t>Meteosat-3</t>
  </si>
  <si>
    <t>Meteosat-4</t>
  </si>
  <si>
    <t>Meteosat-5</t>
  </si>
  <si>
    <t>Meteosat-7</t>
  </si>
  <si>
    <t>MVIRI, SEVERI</t>
  </si>
  <si>
    <t>Meteosat-1|MVIRIMeteosat-2|MVIRI||Meteosat-3|MVIRI||Meteosat-4|MVIRI||Meteosat-5|MVIRI|Meteosat 7- 10; MVIRI, SEVIRI</t>
  </si>
  <si>
    <t>Regional</t>
  </si>
  <si>
    <t>0.25x0.25 deg</t>
  </si>
  <si>
    <t>n/a</t>
  </si>
  <si>
    <t>hourly and monthly</t>
  </si>
  <si>
    <t>2B230CAC-6F9A-4A61-A7D5-9307C5580BEA</t>
  </si>
  <si>
    <t>UPPER TROPOSPHERIC HUMIDITY</t>
  </si>
  <si>
    <t>Joerg Schulz</t>
  </si>
  <si>
    <t>joerg.schulz@eumetsat.int</t>
  </si>
  <si>
    <t>EO:EUM:DAT:MFG:UTH1</t>
  </si>
  <si>
    <t>Water Vapor Feedback, Tropical Convection Studies, Tropical Waves Studies</t>
  </si>
  <si>
    <t>CDR_ECV03_14</t>
  </si>
  <si>
    <t>WATER VAPOUR IMAGERY</t>
  </si>
  <si>
    <t>Meteosat-2|MVIRI||Meteosat-7|MVIRI</t>
  </si>
  <si>
    <t>lat/long coordinates</t>
  </si>
  <si>
    <t>N/A</t>
  </si>
  <si>
    <t>hourly</t>
  </si>
  <si>
    <t>rms 15-25%</t>
  </si>
  <si>
    <t>unknown</t>
  </si>
  <si>
    <t>ops@eumetsat.int</t>
  </si>
  <si>
    <t>ftp, media</t>
  </si>
  <si>
    <t>994ADF0F-3734-4043-A390-908E5C9AB56B</t>
  </si>
  <si>
    <t>John Forsythe</t>
  </si>
  <si>
    <t>John.Forsythe@colostate.edu</t>
  </si>
  <si>
    <t>Monitor The Global And Regional Distribution Of Atmospheric Water Vapor</t>
  </si>
  <si>
    <t>CDR_ECV03_15</t>
  </si>
  <si>
    <t>HIRS</t>
  </si>
  <si>
    <t>NOAA-10</t>
  </si>
  <si>
    <t>DMSP F-8</t>
  </si>
  <si>
    <t>SSM/I</t>
  </si>
  <si>
    <t>DMSP F-10</t>
  </si>
  <si>
    <t>DMSP F-11</t>
  </si>
  <si>
    <t>Aqua</t>
  </si>
  <si>
    <t>AIRS</t>
  </si>
  <si>
    <t>NOAA-9, NOAA-10, NOAA-11, NOAA-13, NOAA-16, NOAA-17, NOAA-12, NOAA-14, NOAA-15, DMSP F8, DMSP F-10, DMSP F-11, DMSP F-13, DMSP F-14, COSMO-SkyMEd1, Aqua.      SSM/I, HIRS/2, HIRS/3, AIRS.</t>
  </si>
  <si>
    <t>~110</t>
  </si>
  <si>
    <t>Variable (based on pressure levels)</t>
  </si>
  <si>
    <t>varies with time due to satellite sampling</t>
  </si>
  <si>
    <t>F1D100B7-35FB-4159-A582-5163DB3AA7C1</t>
  </si>
  <si>
    <t>Chung-lin Shie</t>
  </si>
  <si>
    <t>chung-lin.shie-1@nasa.gov</t>
  </si>
  <si>
    <t>doi:10.5067/MEASURES/GSSTF/DATA301</t>
  </si>
  <si>
    <t>Global Energy And Water Cycle; Climate Systems Such As Enso And Monsoons, Etc.</t>
  </si>
  <si>
    <t>CDR_ECV03_16</t>
  </si>
  <si>
    <t>W/m2</t>
  </si>
  <si>
    <t>DMSP F-13</t>
  </si>
  <si>
    <t>DMSP F-14</t>
  </si>
  <si>
    <t>DMSP F-15</t>
  </si>
  <si>
    <t>DMSP F08, F10, F11, F13, F14, F15.   SSM/I</t>
  </si>
  <si>
    <t>3 W/m2</t>
  </si>
  <si>
    <t>N/A. latent heat flux and sensible heat flux are not in the list of TCDRs</t>
  </si>
  <si>
    <t>DMSP</t>
  </si>
  <si>
    <t>chung-lin.shie-1@nasa.gov; andrey.k.savtchenko@nasa.gov</t>
  </si>
  <si>
    <t>HDF-EOS</t>
  </si>
  <si>
    <t>ftp or online download from http://disc.sci.gsfc.nasa.gov/daac-bin/DataHoldingsMEASURES.pl?PROGRAM_List=ChungLinShie</t>
  </si>
  <si>
    <t>Data covering 07/09/1987 to 12/31/2008 are currently available for immediate download</t>
  </si>
  <si>
    <t>A27A0D24-C976-451D-B255-1BC3B93A1A8D</t>
  </si>
  <si>
    <t>Rama Pamapriyan</t>
  </si>
  <si>
    <t>CDR_ECV03_17</t>
  </si>
  <si>
    <t>KMA</t>
  </si>
  <si>
    <t>chung-lin.shie-1@nasa.gov; audrey.k.sasvtchenko@nasa.gov</t>
  </si>
  <si>
    <t>Datasets are available now. 
(The GSSTF datasets are climatology data, which are not in real-time distribution.  GSSTF2b, GSSTF2c, and GSSTF3 have been distributed in Oct 2010, Oct 2011, and June 2012, respectively.  An updated GSSTF3 dataset with an exte</t>
  </si>
  <si>
    <t>CE71793D-09FF-44D1-ACAD-8DBCB17AD57E</t>
  </si>
  <si>
    <t>John Bates</t>
  </si>
  <si>
    <t>john.j.bates@noaa.gov</t>
  </si>
  <si>
    <t>yes</t>
  </si>
  <si>
    <t>Water Vapor Feedback, Climate Diagnostics Of Tropical Wave Activity</t>
  </si>
  <si>
    <t>CDR_ECV03_2</t>
  </si>
  <si>
    <t>TiIROS-N</t>
  </si>
  <si>
    <t>HIRS-2</t>
  </si>
  <si>
    <t>NOAA-6|HIRS/2 HIRS/3 and HIRS/4All NOAA satellites and Eumetsat METOP-1</t>
  </si>
  <si>
    <t>NOAA-15</t>
  </si>
  <si>
    <t>AMSU-B</t>
  </si>
  <si>
    <t>NOAA-15|AMSU-B</t>
  </si>
  <si>
    <t>Lei.Shi@noaa.gov</t>
  </si>
  <si>
    <t>netcdf</t>
  </si>
  <si>
    <t>THREDDS</t>
  </si>
  <si>
    <t>BC4D6499-E529-4C6F-A581-5BD547965D0C</t>
  </si>
  <si>
    <t xml:space="preserve"> NOAA-16</t>
  </si>
  <si>
    <t xml:space="preserve"> NOAA-17</t>
  </si>
  <si>
    <t xml:space="preserve"> NOAA-18</t>
  </si>
  <si>
    <t xml:space="preserve"> NOAA-19</t>
  </si>
  <si>
    <t>DOI:10.5676/EUM_SAF_CM/HTW_SSMI/V001</t>
  </si>
  <si>
    <t>Climate Model And Reanalysis Evaluation, Trend Analysis</t>
  </si>
  <si>
    <t>CDR_ECV03_3</t>
  </si>
  <si>
    <t>SSMI/I</t>
  </si>
  <si>
    <t>DMSP-14</t>
  </si>
  <si>
    <t>DMSP-15</t>
  </si>
  <si>
    <t>DMSP F-8|SSM/I||DMSP F-10|SSM/I||DMSP F-11|SSM/I||DMSP F-13|SSM/IDMSP F14, DMSP F15</t>
  </si>
  <si>
    <t>0.5 x 0.5 deg</t>
  </si>
  <si>
    <t>daily and monthly</t>
  </si>
  <si>
    <t>&lt; 1 kg/m-2 bias
3-4 kg/m-2 rms</t>
  </si>
  <si>
    <t>better than 0.2 %/decade</t>
  </si>
  <si>
    <t>DMSP F-11|SSM/I</t>
  </si>
  <si>
    <t>contact.cmsaf@dwd.de</t>
  </si>
  <si>
    <t>none</t>
  </si>
  <si>
    <t>8E9D6E0D-5C82-42B2-8DE7-0B64AA87565C</t>
  </si>
  <si>
    <t>Keiji IMAOKA</t>
  </si>
  <si>
    <t>imaoka.keiji@jaxa.jp</t>
  </si>
  <si>
    <t>Integrated water vapor</t>
  </si>
  <si>
    <t>JAXA</t>
  </si>
  <si>
    <t>Model Input, Gsmap, Etc.</t>
  </si>
  <si>
    <t>CDR_ECV03_4</t>
  </si>
  <si>
    <t>GCOM-W1</t>
  </si>
  <si>
    <t>AMSR-2</t>
  </si>
  <si>
    <t>GCOM-W1|AMSR-2</t>
  </si>
  <si>
    <t>15km</t>
  </si>
  <si>
    <t>2days</t>
  </si>
  <si>
    <t>TBD</t>
  </si>
  <si>
    <t>AMSR-E</t>
  </si>
  <si>
    <t>Aqua|AMSR-E</t>
  </si>
  <si>
    <t>Z-GCOM_QA@jaxa.jp</t>
  </si>
  <si>
    <t>HDF</t>
  </si>
  <si>
    <t>Constrained Access</t>
  </si>
  <si>
    <t>via the internet</t>
  </si>
  <si>
    <t>1month</t>
  </si>
  <si>
    <t>29F6A6CC-6E9E-4BD3-87E3-8D9DABFC8E63</t>
  </si>
  <si>
    <t>Yasushi Izumikawa</t>
  </si>
  <si>
    <t>yasizumi@gmail.com</t>
  </si>
  <si>
    <t>CSR</t>
  </si>
  <si>
    <t>JMA</t>
  </si>
  <si>
    <t>Jra55</t>
  </si>
  <si>
    <t>CDR_ECV03_5</t>
  </si>
  <si>
    <t>GMS-5</t>
  </si>
  <si>
    <t>VISSR (GMS-5)</t>
  </si>
  <si>
    <t>GOES-9</t>
  </si>
  <si>
    <t>MTSAT-2</t>
  </si>
  <si>
    <t>Imager</t>
  </si>
  <si>
    <t>GMS-5|VISSR (GMS-5)||GOES-9|not selected||MTSAT-2|Imager</t>
  </si>
  <si>
    <t>60km - 80km</t>
  </si>
  <si>
    <t>1hourly</t>
  </si>
  <si>
    <t>AFF5CC18-3630-4E74-B930-E5A6EB468C6E</t>
  </si>
  <si>
    <t>ATOVS Ed 1</t>
  </si>
  <si>
    <t>Climate Modelling, Water Budget</t>
  </si>
  <si>
    <t>CDR_ECV03_6</t>
  </si>
  <si>
    <t>degrees Kelvin</t>
  </si>
  <si>
    <t>ATOVS (HIRS/3   AMSU   AVHRR/3)</t>
  </si>
  <si>
    <t>NOAA-17</t>
  </si>
  <si>
    <t>NOAA-18</t>
  </si>
  <si>
    <t>NOAA-19</t>
  </si>
  <si>
    <t>NOAA-16</t>
  </si>
  <si>
    <t>NOAA-15|ATOVS (HIRS/3   AMSU   AVHRR/3)||NOAA-17|ATOVS (HIRS/3   AMSU   AVHRR/3)||NOAA-18|ATOVS (HIRS/3   AMSU   AVHRR/3)||NOAA-19|ATOVS (HIRS/3   AMSU   AVHRR/3)  NOAA-16, ATOVS</t>
  </si>
  <si>
    <t>6 levels</t>
  </si>
  <si>
    <t>daily, monthly</t>
  </si>
  <si>
    <t>1.5 K, 1.25 K, 0.75 K, 0.5 K, 0.5 K, 0.5 K (from sfc to highest level)</t>
  </si>
  <si>
    <t>0.5 K /dec</t>
  </si>
  <si>
    <t>ftp, download, disk</t>
  </si>
  <si>
    <t>01EB8901-D732-4D00-B227-F4A4C8AD9443</t>
  </si>
  <si>
    <t>Meteosat Free Tropospheric Humidity Edition 1</t>
  </si>
  <si>
    <t>CDR_ECV03_7</t>
  </si>
  <si>
    <t>Meteosat-8</t>
  </si>
  <si>
    <t>SEVIRI</t>
  </si>
  <si>
    <t>Meteosat-2|MVIRI||Meteosat-3|MVIRI||Meteosat-4|MVIRI||Meteosat-5|MVIRIMeteosat-2|MVIRI||Meteosat-3|MVIRI||Meteosat-4|MVIRI||Meteosat-5|MVIRI Meteosat 7- 8; MVIRI, SEVIRI</t>
  </si>
  <si>
    <t>0.625 x 0.625 deg</t>
  </si>
  <si>
    <t>3-hourly, monthly</t>
  </si>
  <si>
    <t>bias: -2.9%, rmsd: 15.5%</t>
  </si>
  <si>
    <t>Meteosat-5|MVIRI</t>
  </si>
  <si>
    <t>ftp, disk</t>
  </si>
  <si>
    <t>27F76C7A-35D5-4441-9C18-EA2C8F59E59B</t>
  </si>
  <si>
    <t>CM SAF ATOVS Edition 1</t>
  </si>
  <si>
    <t>Climate Modelling, Feedback Studies</t>
  </si>
  <si>
    <t>CDR_ECV03_8</t>
  </si>
  <si>
    <t>kW-m-2</t>
  </si>
  <si>
    <t>NOAA-16|ATOVS (HIRS/3   AMSU   AVHRR/3)||NOAA-15|ATOVS (HIRS/3   AMSU   AVHRR/3)||NOAA-17|ATOVS (HIRS/3   AMSU   AVHRR/3)||NOAA-18|ATOVS (HIRS/3   AMSU   AVHRR/3)</t>
  </si>
  <si>
    <t>90 km x 90 km</t>
  </si>
  <si>
    <t>5 kg m-2 rms</t>
  </si>
  <si>
    <t>4% per decade</t>
  </si>
  <si>
    <t>9D125FFF-3749-4FE6-A1AE-130544317FCF</t>
  </si>
  <si>
    <t>H. K. Ramapriyan@nasa.gov</t>
  </si>
  <si>
    <t>SSMI and SSMIS netCDF Data Products</t>
  </si>
  <si>
    <t>Understanding Water Cycle Changes, Climate Model Validation, Study Of Long Term Trends</t>
  </si>
  <si>
    <t>CDR_ECV03_9</t>
  </si>
  <si>
    <t>mm</t>
  </si>
  <si>
    <t>SSM/I, SSM/IS</t>
  </si>
  <si>
    <t>DMSP F-8|SSM/I||DMSP F-10|SSM/I||DMSP F-11|SSM/I||DMSP F-13|SSM/IDMSP%20F-14%20through%20F-17%20are%20used%20as%20wellDMSP F8, DMSP F10, DMSP F11, DMSP F13, DMSP F14, DMSP F-15, DMSP F16, DMSP F17.   SSM/I and SSM/IS.</t>
  </si>
  <si>
    <t>1.0 mm</t>
  </si>
  <si>
    <t>.05 mm/decade</t>
  </si>
  <si>
    <t>ghrcdaac@itsc.uah.edu</t>
  </si>
  <si>
    <t>FTP, OpenDAP, WGET</t>
  </si>
  <si>
    <t>Available now.</t>
  </si>
  <si>
    <t>D848CDA6-5A52-4DD4-B078-DA9AC8B9BB4B</t>
  </si>
  <si>
    <t xml:space="preserve"> TRMM</t>
  </si>
  <si>
    <t xml:space="preserve"> TMI</t>
  </si>
  <si>
    <t xml:space="preserve"> Aqua</t>
  </si>
  <si>
    <t xml:space="preserve"> AMSR-E</t>
  </si>
  <si>
    <t xml:space="preserve"> Coriolis</t>
  </si>
  <si>
    <t xml:space="preserve"> Windsat</t>
  </si>
  <si>
    <t>WATER VAPOR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</si>
</sst>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/yyyy"/>
    <numFmt numFmtId="166" formatCode="[$-409]mmmmm\-yy;@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15" fontId="0" fillId="0" borderId="1" xfId="0" applyNumberFormat="1" applyBorder="1"/>
    <xf numFmtId="9" fontId="0" fillId="0" borderId="1" xfId="0" applyNumberFormat="1" applyBorder="1"/>
    <xf numFmtId="164" fontId="0" fillId="2" borderId="1" xfId="0" applyNumberFormat="1" applyFill="1" applyBorder="1"/>
    <xf numFmtId="0" fontId="1" fillId="3" borderId="1" xfId="0" applyFont="1" applyFill="1" applyBorder="1"/>
    <xf numFmtId="22" fontId="0" fillId="0" borderId="1" xfId="0" applyNumberFormat="1" applyBorder="1"/>
    <xf numFmtId="11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65" fontId="0" fillId="0" borderId="1" xfId="0" applyNumberFormat="1" applyFill="1" applyBorder="1" applyAlignment="1">
      <alignment wrapText="1"/>
    </xf>
    <xf numFmtId="0" fontId="0" fillId="0" borderId="1" xfId="0" applyFill="1" applyBorder="1"/>
    <xf numFmtId="166" fontId="0" fillId="0" borderId="1" xfId="0" applyNumberForma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21"/>
  <sheetViews>
    <sheetView tabSelected="1" workbookViewId="0">
      <selection activeCell="Z25" sqref="Z25"/>
    </sheetView>
  </sheetViews>
  <sheetFormatPr baseColWidth="10" defaultRowHeight="15" x14ac:dyDescent="0"/>
  <cols>
    <col min="1" max="1" width="5.5" customWidth="1"/>
    <col min="2" max="2" width="8.5" customWidth="1"/>
    <col min="3" max="3" width="8" customWidth="1"/>
    <col min="4" max="4" width="8.16406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  <col min="118" max="118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/>
      <c r="CU1" s="2"/>
      <c r="CV1" s="2"/>
      <c r="CW1" s="2"/>
      <c r="CX1" s="2"/>
      <c r="CY1" s="3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3" t="s">
        <v>110</v>
      </c>
      <c r="DM1" s="2" t="s">
        <v>52</v>
      </c>
      <c r="DN1" s="2" t="s">
        <v>53</v>
      </c>
      <c r="DO1" s="2" t="s">
        <v>54</v>
      </c>
      <c r="DP1" s="2" t="s">
        <v>55</v>
      </c>
      <c r="DQ1" s="2" t="s">
        <v>56</v>
      </c>
      <c r="DR1" s="4" t="s">
        <v>111</v>
      </c>
      <c r="DS1" s="3" t="s">
        <v>112</v>
      </c>
      <c r="DT1" s="2" t="s">
        <v>113</v>
      </c>
      <c r="DU1" s="2" t="s">
        <v>114</v>
      </c>
    </row>
    <row r="2" spans="1:125">
      <c r="A2" t="s">
        <v>115</v>
      </c>
      <c r="B2" t="s">
        <v>116</v>
      </c>
      <c r="C2" t="s">
        <v>117</v>
      </c>
      <c r="E2" s="2" t="s">
        <v>118</v>
      </c>
      <c r="F2" s="2"/>
      <c r="G2" s="2"/>
      <c r="H2" s="2" t="s">
        <v>119</v>
      </c>
      <c r="I2" s="2"/>
      <c r="J2" s="2"/>
      <c r="K2" s="2" t="s">
        <v>119</v>
      </c>
      <c r="L2" s="2" t="s">
        <v>119</v>
      </c>
      <c r="M2" s="2"/>
      <c r="N2" s="2" t="s">
        <v>120</v>
      </c>
      <c r="O2" s="2" t="s">
        <v>121</v>
      </c>
      <c r="P2" s="2" t="s">
        <v>118</v>
      </c>
      <c r="Q2" s="2" t="s">
        <v>118</v>
      </c>
      <c r="R2" s="2" t="s">
        <v>118</v>
      </c>
      <c r="S2" s="2" t="s">
        <v>118</v>
      </c>
      <c r="T2" s="2" t="s">
        <v>118</v>
      </c>
      <c r="U2" s="2" t="s">
        <v>118</v>
      </c>
      <c r="V2" s="2" t="s">
        <v>118</v>
      </c>
      <c r="W2" s="2" t="s">
        <v>118</v>
      </c>
      <c r="X2" s="2" t="s">
        <v>118</v>
      </c>
      <c r="Y2" s="2" t="s">
        <v>118</v>
      </c>
      <c r="Z2" s="5">
        <v>33512</v>
      </c>
      <c r="AA2" s="5">
        <v>41244</v>
      </c>
      <c r="AB2" s="6">
        <v>41803</v>
      </c>
      <c r="AC2" s="2" t="s">
        <v>122</v>
      </c>
      <c r="AD2" s="2" t="s">
        <v>123</v>
      </c>
      <c r="AE2" s="2" t="s">
        <v>124</v>
      </c>
      <c r="AF2" s="2" t="s">
        <v>125</v>
      </c>
      <c r="AG2" s="2"/>
      <c r="AH2" s="2" t="s">
        <v>126</v>
      </c>
      <c r="AI2" s="2" t="s">
        <v>124</v>
      </c>
      <c r="AJ2" s="2" t="s">
        <v>127</v>
      </c>
      <c r="AK2" s="2"/>
      <c r="AL2" s="2" t="s">
        <v>128</v>
      </c>
      <c r="AM2" s="2" t="s">
        <v>129</v>
      </c>
      <c r="AN2" s="2"/>
      <c r="AO2" s="2" t="s">
        <v>130</v>
      </c>
      <c r="AP2" s="2" t="s">
        <v>131</v>
      </c>
      <c r="AQ2" s="2"/>
      <c r="AR2" s="2"/>
      <c r="AS2" s="2"/>
      <c r="AT2" s="2"/>
      <c r="AU2" s="2"/>
      <c r="AV2" s="2"/>
      <c r="AW2" s="2"/>
      <c r="AX2" s="2"/>
      <c r="AY2" s="2" t="s">
        <v>132</v>
      </c>
      <c r="AZ2" s="2" t="s">
        <v>133</v>
      </c>
      <c r="BA2" s="2">
        <v>1000</v>
      </c>
      <c r="BB2" s="2">
        <v>3</v>
      </c>
      <c r="BC2" s="2">
        <v>30</v>
      </c>
      <c r="BD2" s="7">
        <v>0.1</v>
      </c>
      <c r="BE2" s="2" t="s">
        <v>134</v>
      </c>
      <c r="BF2" s="2"/>
      <c r="BG2" s="2"/>
      <c r="BH2" s="2"/>
      <c r="BI2" s="2" t="s">
        <v>119</v>
      </c>
      <c r="BJ2" s="2"/>
      <c r="BK2" s="2"/>
      <c r="BL2" s="2"/>
      <c r="BM2" s="2"/>
      <c r="BN2" s="2" t="s">
        <v>119</v>
      </c>
      <c r="BO2" s="2" t="s">
        <v>119</v>
      </c>
      <c r="BP2" s="2"/>
      <c r="BQ2" s="2"/>
      <c r="BR2" s="2"/>
      <c r="BS2" s="2"/>
      <c r="BT2" s="2" t="s">
        <v>119</v>
      </c>
      <c r="BU2" s="2" t="s">
        <v>123</v>
      </c>
      <c r="BV2" s="2" t="s">
        <v>135</v>
      </c>
      <c r="BW2" s="2" t="s">
        <v>136</v>
      </c>
      <c r="BX2" s="2"/>
      <c r="BY2" s="2"/>
      <c r="BZ2" s="2" t="s">
        <v>137</v>
      </c>
      <c r="CA2" s="2">
        <v>1325</v>
      </c>
      <c r="CB2" s="2" t="s">
        <v>138</v>
      </c>
      <c r="CC2" s="2" t="s">
        <v>139</v>
      </c>
      <c r="CD2" s="2"/>
      <c r="CE2" s="2"/>
      <c r="CF2" s="2" t="s">
        <v>140</v>
      </c>
      <c r="CG2" s="2" t="s">
        <v>141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>
        <f t="shared" ref="CY2:CY18" si="0">YEARFRAC(Z2,AA2)</f>
        <v>21.166666666666668</v>
      </c>
      <c r="CZ2" s="2">
        <f t="shared" ref="CZ2:CZ18" si="1">(COUNTIF(S2,"*")+COUNTIF(T2,"*")+COUNTIF(AE2,"*")+COUNTIF(BG2,"*"))/4</f>
        <v>0.75</v>
      </c>
      <c r="DA2" s="2">
        <f t="shared" ref="DA2:DA18" si="2">(COUNTIF(Q2,"*")+COUNTIF(I2,"*")+COUNTIF(BR2,"y*"))/3</f>
        <v>0.33333333333333331</v>
      </c>
      <c r="DB2" s="2">
        <f t="shared" ref="DB2:DB18" si="3">(COUNTIF(U2,"*")+COUNTA(BA2)+COUNTA(BB2)+COUNTA(BC2)+COUNTA(BD2)+COUNTA(BE2)+COUNTIF(BN2,"y*"))/7</f>
        <v>0.8571428571428571</v>
      </c>
      <c r="DC2" s="2">
        <f t="shared" ref="DC2:DC18" si="4">(COUNTIF(V2,"*")+COUNTIF(BH2,"*"))/2</f>
        <v>0.5</v>
      </c>
      <c r="DD2" s="2">
        <f t="shared" ref="DD2:DD18" si="5">(COUNTIF(V2,"*")+COUNTIF(BF2,"*"))/2</f>
        <v>0.5</v>
      </c>
      <c r="DE2" s="2">
        <f t="shared" ref="DE2:DE18" si="6">COUNTIF(AZ2,"*")</f>
        <v>1</v>
      </c>
      <c r="DF2" s="2">
        <f t="shared" ref="DF2:DF18" si="7">COUNTIF(W2,"*")</f>
        <v>1</v>
      </c>
      <c r="DG2" s="2">
        <f t="shared" ref="DG2:DG18" si="8">(COUNTIF(X2,"*")+COUNTIF(BS2,"*")+COUNTIF(BT2,"*")+COUNTIF(BU2,"*")+COUNTIF(BV2,"*")+COUNTIF(BW2,"*")+COUNTIF(BX2,"*")-COUNTIF(BT2,"no*")-COUNTIF(BU2,"no*")-COUNTIF(BV2,"no*"))/7</f>
        <v>0.42857142857142855</v>
      </c>
      <c r="DH2" s="2">
        <f t="shared" ref="DH2:DH18" si="9">COUNTIF(BZ2,"*")+COUNTA(BZ2)</f>
        <v>2</v>
      </c>
      <c r="DI2" s="2">
        <f t="shared" ref="DI2:DI18" si="10">COUNTIF(Y2,"*")</f>
        <v>1</v>
      </c>
      <c r="DJ2" s="2">
        <f t="shared" ref="DJ2:DJ18" si="11">COUNTIF(BR2,"y*")</f>
        <v>0</v>
      </c>
      <c r="DK2" s="2">
        <f t="shared" ref="DK2:DK14" si="12">(COUNTIF(U2,"*")+COUNTIF(W2,"*")+COUNTIF(BO2,"y*"))/3</f>
        <v>0.66666666666666663</v>
      </c>
      <c r="DL2" s="3">
        <f t="shared" ref="DL2:DL18" si="13">SUM(CZ2:DK2)/12</f>
        <v>0.75297619047619035</v>
      </c>
      <c r="DM2" s="2">
        <f t="shared" ref="DM2:DQ14" si="14">BA2</f>
        <v>1000</v>
      </c>
      <c r="DN2" s="2">
        <f t="shared" si="14"/>
        <v>3</v>
      </c>
      <c r="DO2" s="2">
        <f t="shared" si="14"/>
        <v>30</v>
      </c>
      <c r="DP2" s="2">
        <f t="shared" si="14"/>
        <v>0.1</v>
      </c>
      <c r="DQ2" s="2" t="str">
        <f t="shared" si="14"/>
        <v>&lt;0.5%/yr (but still being studied)</v>
      </c>
      <c r="DR2" s="8">
        <v>1</v>
      </c>
      <c r="DS2" s="3">
        <f t="shared" ref="DS2:DS18" si="15">COUNTIF(N2,"*")</f>
        <v>1</v>
      </c>
      <c r="DT2" s="2" t="str">
        <f t="shared" ref="DT2:DT18" si="16">N2</f>
        <v>Impact On Radiative Forcing And Ozone</v>
      </c>
      <c r="DU2" s="9">
        <f>SUM(CY2/30,DL2,DR2,DS2)</f>
        <v>3.458531746031746</v>
      </c>
    </row>
    <row r="3" spans="1:125">
      <c r="A3" t="s">
        <v>115</v>
      </c>
      <c r="B3" t="s">
        <v>142</v>
      </c>
      <c r="C3" t="s">
        <v>143</v>
      </c>
      <c r="D3" t="s">
        <v>144</v>
      </c>
      <c r="E3" s="2" t="s">
        <v>118</v>
      </c>
      <c r="F3" s="2"/>
      <c r="G3" s="2"/>
      <c r="H3" s="2" t="s">
        <v>119</v>
      </c>
      <c r="I3" s="2"/>
      <c r="J3" s="2"/>
      <c r="K3" s="2" t="s">
        <v>119</v>
      </c>
      <c r="L3" s="2" t="s">
        <v>119</v>
      </c>
      <c r="M3" s="2"/>
      <c r="N3" s="2"/>
      <c r="O3" s="2" t="s">
        <v>145</v>
      </c>
      <c r="P3" s="2" t="s">
        <v>146</v>
      </c>
      <c r="Q3" s="2" t="s">
        <v>146</v>
      </c>
      <c r="R3" s="2" t="s">
        <v>118</v>
      </c>
      <c r="S3" s="2" t="s">
        <v>118</v>
      </c>
      <c r="T3" s="2" t="s">
        <v>118</v>
      </c>
      <c r="U3" s="2" t="s">
        <v>118</v>
      </c>
      <c r="V3" s="2" t="s">
        <v>118</v>
      </c>
      <c r="W3" s="2" t="s">
        <v>118</v>
      </c>
      <c r="X3" s="2" t="s">
        <v>118</v>
      </c>
      <c r="Y3" s="2" t="s">
        <v>118</v>
      </c>
      <c r="Z3" s="5">
        <v>30498</v>
      </c>
      <c r="AA3" s="5">
        <v>40148</v>
      </c>
      <c r="AB3" s="2"/>
      <c r="AC3" s="2" t="s">
        <v>147</v>
      </c>
      <c r="AD3" s="2" t="s">
        <v>123</v>
      </c>
      <c r="AE3" s="2" t="s">
        <v>148</v>
      </c>
      <c r="AF3" s="2" t="s">
        <v>149</v>
      </c>
      <c r="AG3" s="2"/>
      <c r="AH3" s="2" t="s">
        <v>126</v>
      </c>
      <c r="AI3" s="2" t="s">
        <v>150</v>
      </c>
      <c r="AJ3" s="2" t="s">
        <v>149</v>
      </c>
      <c r="AK3" s="2"/>
      <c r="AL3" s="2" t="s">
        <v>151</v>
      </c>
      <c r="AM3" s="2"/>
      <c r="AN3" s="2"/>
      <c r="AO3" s="2" t="s">
        <v>152</v>
      </c>
      <c r="AP3" s="2"/>
      <c r="AQ3" s="2"/>
      <c r="AR3" s="2" t="s">
        <v>153</v>
      </c>
      <c r="AS3" s="2"/>
      <c r="AT3" s="2"/>
      <c r="AU3" s="2"/>
      <c r="AV3" s="2"/>
      <c r="AW3" s="2"/>
      <c r="AX3" s="2"/>
      <c r="AY3" s="2" t="s">
        <v>154</v>
      </c>
      <c r="AZ3" s="2" t="s">
        <v>123</v>
      </c>
      <c r="BA3" s="2"/>
      <c r="BB3" s="2"/>
      <c r="BC3" s="2"/>
      <c r="BD3" s="2"/>
      <c r="BE3" s="2"/>
      <c r="BF3" s="2"/>
      <c r="BG3" s="2"/>
      <c r="BH3" s="2"/>
      <c r="BI3" s="2" t="s">
        <v>119</v>
      </c>
      <c r="BJ3" s="2"/>
      <c r="BK3" s="2"/>
      <c r="BL3" s="2"/>
      <c r="BM3" s="2"/>
      <c r="BN3" s="2" t="s">
        <v>119</v>
      </c>
      <c r="BO3" s="2" t="s">
        <v>119</v>
      </c>
      <c r="BP3" s="2"/>
      <c r="BQ3" s="2"/>
      <c r="BR3" s="2"/>
      <c r="BS3" s="2"/>
      <c r="BT3" s="2" t="s">
        <v>119</v>
      </c>
      <c r="BU3" s="2" t="s">
        <v>123</v>
      </c>
      <c r="BV3" s="2" t="s">
        <v>135</v>
      </c>
      <c r="BW3" s="2" t="s">
        <v>155</v>
      </c>
      <c r="BX3" s="2"/>
      <c r="BY3" s="2"/>
      <c r="BZ3" s="2" t="s">
        <v>137</v>
      </c>
      <c r="CA3" s="10">
        <v>37862</v>
      </c>
      <c r="CB3" s="2" t="s">
        <v>138</v>
      </c>
      <c r="CC3" s="2" t="s">
        <v>156</v>
      </c>
      <c r="CD3" s="2"/>
      <c r="CE3" s="2"/>
      <c r="CF3" s="2" t="s">
        <v>140</v>
      </c>
      <c r="CG3" s="2" t="s">
        <v>141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>
        <f t="shared" si="0"/>
        <v>26.416666666666668</v>
      </c>
      <c r="CZ3" s="2">
        <f t="shared" si="1"/>
        <v>0.75</v>
      </c>
      <c r="DA3" s="2">
        <f t="shared" si="2"/>
        <v>0.33333333333333331</v>
      </c>
      <c r="DB3" s="2">
        <f t="shared" si="3"/>
        <v>0.14285714285714285</v>
      </c>
      <c r="DC3" s="2">
        <f t="shared" si="4"/>
        <v>0.5</v>
      </c>
      <c r="DD3" s="2">
        <f t="shared" si="5"/>
        <v>0.5</v>
      </c>
      <c r="DE3" s="2">
        <f t="shared" si="6"/>
        <v>1</v>
      </c>
      <c r="DF3" s="2">
        <f t="shared" si="7"/>
        <v>1</v>
      </c>
      <c r="DG3" s="2">
        <f t="shared" si="8"/>
        <v>0.42857142857142855</v>
      </c>
      <c r="DH3" s="2">
        <f t="shared" si="9"/>
        <v>2</v>
      </c>
      <c r="DI3" s="2">
        <f t="shared" si="10"/>
        <v>1</v>
      </c>
      <c r="DJ3" s="2">
        <f t="shared" si="11"/>
        <v>0</v>
      </c>
      <c r="DK3" s="2">
        <f t="shared" si="12"/>
        <v>0.66666666666666663</v>
      </c>
      <c r="DL3" s="3">
        <f t="shared" si="13"/>
        <v>0.69345238095238093</v>
      </c>
      <c r="DM3" s="2">
        <f t="shared" si="14"/>
        <v>0</v>
      </c>
      <c r="DN3" s="2">
        <f t="shared" si="14"/>
        <v>0</v>
      </c>
      <c r="DO3" s="2">
        <f t="shared" si="14"/>
        <v>0</v>
      </c>
      <c r="DP3" s="2">
        <f t="shared" si="14"/>
        <v>0</v>
      </c>
      <c r="DQ3" s="2">
        <f t="shared" si="14"/>
        <v>0</v>
      </c>
      <c r="DR3" s="8">
        <v>0</v>
      </c>
      <c r="DS3" s="3">
        <f t="shared" si="15"/>
        <v>0</v>
      </c>
      <c r="DT3" s="2">
        <f t="shared" si="16"/>
        <v>0</v>
      </c>
      <c r="DU3" s="9">
        <f>SUM(CY3/30,DL3,DR3,DS3)</f>
        <v>1.5740079365079365</v>
      </c>
    </row>
    <row r="4" spans="1:125">
      <c r="A4" t="s">
        <v>157</v>
      </c>
      <c r="B4" t="s">
        <v>158</v>
      </c>
      <c r="C4" t="s">
        <v>159</v>
      </c>
      <c r="D4" t="s">
        <v>160</v>
      </c>
      <c r="E4" s="2" t="s">
        <v>161</v>
      </c>
      <c r="F4" s="2"/>
      <c r="G4" s="2"/>
      <c r="H4" s="2" t="s">
        <v>119</v>
      </c>
      <c r="I4" s="2"/>
      <c r="J4" s="2"/>
      <c r="K4" s="2" t="s">
        <v>119</v>
      </c>
      <c r="L4" s="2" t="s">
        <v>119</v>
      </c>
      <c r="M4" s="2"/>
      <c r="N4" s="2" t="s">
        <v>162</v>
      </c>
      <c r="O4" s="2" t="s">
        <v>163</v>
      </c>
      <c r="P4" s="2" t="s">
        <v>164</v>
      </c>
      <c r="Q4" s="2" t="s">
        <v>164</v>
      </c>
      <c r="R4" s="2" t="s">
        <v>164</v>
      </c>
      <c r="S4" s="2" t="s">
        <v>161</v>
      </c>
      <c r="T4" s="2" t="s">
        <v>161</v>
      </c>
      <c r="U4" s="2" t="s">
        <v>161</v>
      </c>
      <c r="V4" s="2" t="s">
        <v>161</v>
      </c>
      <c r="W4" s="2" t="s">
        <v>161</v>
      </c>
      <c r="X4" s="2" t="s">
        <v>161</v>
      </c>
      <c r="Y4" s="2" t="s">
        <v>161</v>
      </c>
      <c r="Z4" s="5">
        <v>31778</v>
      </c>
      <c r="AA4" s="5">
        <v>41244</v>
      </c>
      <c r="AB4" s="2"/>
      <c r="AC4" s="2" t="s">
        <v>147</v>
      </c>
      <c r="AD4" s="2" t="s">
        <v>123</v>
      </c>
      <c r="AE4" s="2"/>
      <c r="AF4" s="2"/>
      <c r="AG4" s="2"/>
      <c r="AH4" s="2" t="s">
        <v>165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 t="s">
        <v>133</v>
      </c>
      <c r="BA4" s="2"/>
      <c r="BB4" s="2"/>
      <c r="BC4" s="2" t="s">
        <v>166</v>
      </c>
      <c r="BD4" s="2" t="s">
        <v>167</v>
      </c>
      <c r="BE4" s="7">
        <v>0.01</v>
      </c>
      <c r="BF4" s="2"/>
      <c r="BG4" s="2"/>
      <c r="BH4" s="2"/>
      <c r="BI4" s="2" t="s">
        <v>119</v>
      </c>
      <c r="BJ4" s="2"/>
      <c r="BK4" s="2"/>
      <c r="BL4" s="2"/>
      <c r="BM4" s="2"/>
      <c r="BN4" s="2" t="s">
        <v>119</v>
      </c>
      <c r="BO4" s="2" t="s">
        <v>119</v>
      </c>
      <c r="BP4" s="2"/>
      <c r="BQ4" s="2"/>
      <c r="BR4" s="2"/>
      <c r="BS4" s="2"/>
      <c r="BT4" s="2" t="s">
        <v>168</v>
      </c>
      <c r="BU4" s="2" t="s">
        <v>123</v>
      </c>
      <c r="BV4" s="2" t="s">
        <v>135</v>
      </c>
      <c r="BW4" s="2"/>
      <c r="BX4" s="2"/>
      <c r="BY4" s="2"/>
      <c r="BZ4" s="2"/>
      <c r="CA4" s="10">
        <v>37863</v>
      </c>
      <c r="CB4" s="2" t="s">
        <v>138</v>
      </c>
      <c r="CC4" s="11" t="s">
        <v>169</v>
      </c>
      <c r="CD4" s="2"/>
      <c r="CE4" s="2"/>
      <c r="CF4" s="2" t="s">
        <v>170</v>
      </c>
      <c r="CG4" s="2" t="s">
        <v>141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>
        <f t="shared" si="0"/>
        <v>25.916666666666668</v>
      </c>
      <c r="CZ4" s="2">
        <f t="shared" si="1"/>
        <v>0.5</v>
      </c>
      <c r="DA4" s="2">
        <f t="shared" si="2"/>
        <v>0.33333333333333331</v>
      </c>
      <c r="DB4" s="2">
        <f t="shared" si="3"/>
        <v>0.5714285714285714</v>
      </c>
      <c r="DC4" s="2">
        <f t="shared" si="4"/>
        <v>0.5</v>
      </c>
      <c r="DD4" s="2">
        <f t="shared" si="5"/>
        <v>0.5</v>
      </c>
      <c r="DE4" s="2">
        <f t="shared" si="6"/>
        <v>1</v>
      </c>
      <c r="DF4" s="2">
        <f t="shared" si="7"/>
        <v>1</v>
      </c>
      <c r="DG4" s="2">
        <f t="shared" si="8"/>
        <v>0.42857142857142855</v>
      </c>
      <c r="DH4" s="2">
        <f t="shared" si="9"/>
        <v>0</v>
      </c>
      <c r="DI4" s="2">
        <f t="shared" si="10"/>
        <v>1</v>
      </c>
      <c r="DJ4" s="2">
        <f t="shared" si="11"/>
        <v>0</v>
      </c>
      <c r="DK4" s="2">
        <f t="shared" si="12"/>
        <v>0.66666666666666663</v>
      </c>
      <c r="DL4" s="3">
        <f t="shared" si="13"/>
        <v>0.54166666666666674</v>
      </c>
      <c r="DM4" s="2">
        <f t="shared" si="14"/>
        <v>0</v>
      </c>
      <c r="DN4" s="2">
        <f t="shared" si="14"/>
        <v>0</v>
      </c>
      <c r="DO4" s="2" t="str">
        <f t="shared" si="14"/>
        <v>monthly</v>
      </c>
      <c r="DP4" s="2" t="str">
        <f t="shared" si="14"/>
        <v>3 kg/m2</v>
      </c>
      <c r="DQ4" s="2">
        <f t="shared" si="14"/>
        <v>0.01</v>
      </c>
      <c r="DR4" s="8">
        <v>0.6</v>
      </c>
      <c r="DS4" s="3">
        <f t="shared" si="15"/>
        <v>1</v>
      </c>
      <c r="DT4" s="2" t="str">
        <f t="shared" si="16"/>
        <v>Energy And Water Cycle</v>
      </c>
      <c r="DU4" s="9">
        <f>SUM(CY4/30,DL4,DR4,DS4)</f>
        <v>3.0055555555555555</v>
      </c>
    </row>
    <row r="5" spans="1:125">
      <c r="A5" t="s">
        <v>157</v>
      </c>
      <c r="B5" t="s">
        <v>158</v>
      </c>
      <c r="C5" t="s">
        <v>159</v>
      </c>
      <c r="D5" t="s">
        <v>171</v>
      </c>
      <c r="E5" s="2" t="s">
        <v>161</v>
      </c>
      <c r="F5" s="2"/>
      <c r="G5" s="2"/>
      <c r="H5" s="2" t="s">
        <v>119</v>
      </c>
      <c r="I5" s="2"/>
      <c r="J5" s="2"/>
      <c r="K5" s="2" t="s">
        <v>119</v>
      </c>
      <c r="L5" s="2" t="s">
        <v>119</v>
      </c>
      <c r="M5" s="2"/>
      <c r="N5" s="2" t="s">
        <v>162</v>
      </c>
      <c r="O5" s="2" t="s">
        <v>172</v>
      </c>
      <c r="P5" s="2" t="s">
        <v>164</v>
      </c>
      <c r="Q5" s="2" t="s">
        <v>164</v>
      </c>
      <c r="R5" s="2" t="s">
        <v>164</v>
      </c>
      <c r="S5" s="2" t="s">
        <v>161</v>
      </c>
      <c r="T5" s="2" t="s">
        <v>161</v>
      </c>
      <c r="U5" s="2" t="s">
        <v>161</v>
      </c>
      <c r="V5" s="2" t="s">
        <v>161</v>
      </c>
      <c r="W5" s="2" t="s">
        <v>161</v>
      </c>
      <c r="X5" s="2" t="s">
        <v>161</v>
      </c>
      <c r="Y5" s="2" t="s">
        <v>161</v>
      </c>
      <c r="Z5" s="5">
        <v>31778</v>
      </c>
      <c r="AA5" s="5">
        <v>41974</v>
      </c>
      <c r="AB5" s="2"/>
      <c r="AC5" s="2" t="s">
        <v>147</v>
      </c>
      <c r="AD5" s="2" t="s">
        <v>123</v>
      </c>
      <c r="AE5" s="2"/>
      <c r="AF5" s="2"/>
      <c r="AG5" s="2"/>
      <c r="AH5" s="2" t="s">
        <v>165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133</v>
      </c>
      <c r="BA5" s="2"/>
      <c r="BB5" s="2"/>
      <c r="BC5" s="2" t="s">
        <v>166</v>
      </c>
      <c r="BD5" s="2" t="s">
        <v>167</v>
      </c>
      <c r="BE5" s="7">
        <v>0.01</v>
      </c>
      <c r="BF5" s="2"/>
      <c r="BG5" s="2"/>
      <c r="BH5" s="2"/>
      <c r="BI5" s="2" t="s">
        <v>119</v>
      </c>
      <c r="BJ5" s="2"/>
      <c r="BK5" s="2"/>
      <c r="BL5" s="2"/>
      <c r="BM5" s="2"/>
      <c r="BN5" s="2" t="s">
        <v>119</v>
      </c>
      <c r="BO5" s="2" t="s">
        <v>119</v>
      </c>
      <c r="BP5" s="2"/>
      <c r="BQ5" s="2"/>
      <c r="BR5" s="2"/>
      <c r="BS5" s="2"/>
      <c r="BT5" s="2" t="s">
        <v>168</v>
      </c>
      <c r="BU5" s="2" t="s">
        <v>123</v>
      </c>
      <c r="BV5" s="2" t="s">
        <v>135</v>
      </c>
      <c r="BW5" s="2"/>
      <c r="BX5" s="2"/>
      <c r="BY5" s="2"/>
      <c r="BZ5" s="2"/>
      <c r="CA5" s="10">
        <v>37864</v>
      </c>
      <c r="CB5" s="2" t="s">
        <v>138</v>
      </c>
      <c r="CC5" s="2" t="s">
        <v>173</v>
      </c>
      <c r="CD5" s="2"/>
      <c r="CE5" s="2"/>
      <c r="CF5" s="2" t="s">
        <v>170</v>
      </c>
      <c r="CG5" s="2" t="s">
        <v>141</v>
      </c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>
        <f t="shared" si="0"/>
        <v>27.916666666666668</v>
      </c>
      <c r="CZ5" s="2">
        <f t="shared" si="1"/>
        <v>0.5</v>
      </c>
      <c r="DA5" s="2">
        <f t="shared" si="2"/>
        <v>0.33333333333333331</v>
      </c>
      <c r="DB5" s="2">
        <f t="shared" si="3"/>
        <v>0.5714285714285714</v>
      </c>
      <c r="DC5" s="2">
        <f t="shared" si="4"/>
        <v>0.5</v>
      </c>
      <c r="DD5" s="2">
        <f t="shared" si="5"/>
        <v>0.5</v>
      </c>
      <c r="DE5" s="2">
        <f t="shared" si="6"/>
        <v>1</v>
      </c>
      <c r="DF5" s="2">
        <f t="shared" si="7"/>
        <v>1</v>
      </c>
      <c r="DG5" s="2">
        <f t="shared" si="8"/>
        <v>0.42857142857142855</v>
      </c>
      <c r="DH5" s="2">
        <f t="shared" si="9"/>
        <v>0</v>
      </c>
      <c r="DI5" s="2">
        <f t="shared" si="10"/>
        <v>1</v>
      </c>
      <c r="DJ5" s="2">
        <f t="shared" si="11"/>
        <v>0</v>
      </c>
      <c r="DK5" s="2">
        <f t="shared" si="12"/>
        <v>0.66666666666666663</v>
      </c>
      <c r="DL5" s="3">
        <f t="shared" si="13"/>
        <v>0.54166666666666674</v>
      </c>
      <c r="DM5" s="2">
        <f t="shared" si="14"/>
        <v>0</v>
      </c>
      <c r="DN5" s="2">
        <f t="shared" si="14"/>
        <v>0</v>
      </c>
      <c r="DO5" s="2" t="str">
        <f t="shared" si="14"/>
        <v>monthly</v>
      </c>
      <c r="DP5" s="2" t="str">
        <f t="shared" si="14"/>
        <v>3 kg/m2</v>
      </c>
      <c r="DQ5" s="2">
        <f t="shared" si="14"/>
        <v>0.01</v>
      </c>
      <c r="DR5" s="8">
        <v>0.6</v>
      </c>
      <c r="DS5" s="3">
        <f t="shared" si="15"/>
        <v>1</v>
      </c>
      <c r="DT5" s="2" t="str">
        <f t="shared" si="16"/>
        <v>Energy And Water Cycle</v>
      </c>
      <c r="DU5" s="9">
        <f>SUM(CY5/30,DL5,DR5,DS5)</f>
        <v>3.0722222222222224</v>
      </c>
    </row>
    <row r="6" spans="1:125" ht="17" customHeight="1">
      <c r="A6" t="s">
        <v>115</v>
      </c>
      <c r="B6" t="s">
        <v>158</v>
      </c>
      <c r="C6" t="s">
        <v>159</v>
      </c>
      <c r="D6" s="1" t="s">
        <v>174</v>
      </c>
      <c r="E6" s="2" t="s">
        <v>161</v>
      </c>
      <c r="F6" s="2"/>
      <c r="G6" s="2"/>
      <c r="H6" s="2" t="s">
        <v>119</v>
      </c>
      <c r="I6" s="2"/>
      <c r="J6" s="2"/>
      <c r="K6" s="2" t="s">
        <v>119</v>
      </c>
      <c r="L6" s="2" t="s">
        <v>119</v>
      </c>
      <c r="M6" s="2"/>
      <c r="N6" s="2" t="s">
        <v>175</v>
      </c>
      <c r="O6" s="2" t="s">
        <v>176</v>
      </c>
      <c r="P6" s="2" t="s">
        <v>161</v>
      </c>
      <c r="Q6" s="2" t="s">
        <v>161</v>
      </c>
      <c r="R6" s="2" t="s">
        <v>161</v>
      </c>
      <c r="S6" s="2" t="s">
        <v>161</v>
      </c>
      <c r="T6" s="2" t="s">
        <v>161</v>
      </c>
      <c r="U6" s="2" t="s">
        <v>161</v>
      </c>
      <c r="V6" s="2" t="s">
        <v>161</v>
      </c>
      <c r="W6" s="2" t="s">
        <v>161</v>
      </c>
      <c r="X6" s="2" t="s">
        <v>161</v>
      </c>
      <c r="Y6" s="2" t="s">
        <v>161</v>
      </c>
      <c r="Z6" s="5">
        <v>30317</v>
      </c>
      <c r="AA6" s="5">
        <v>41609</v>
      </c>
      <c r="AB6" s="2"/>
      <c r="AC6" s="2" t="s">
        <v>122</v>
      </c>
      <c r="AD6" s="2" t="s">
        <v>177</v>
      </c>
      <c r="AE6" s="2" t="s">
        <v>178</v>
      </c>
      <c r="AF6" s="2" t="s">
        <v>179</v>
      </c>
      <c r="AG6" s="2"/>
      <c r="AH6" s="2" t="s">
        <v>126</v>
      </c>
      <c r="AI6" s="2" t="s">
        <v>180</v>
      </c>
      <c r="AJ6" s="2" t="s">
        <v>179</v>
      </c>
      <c r="AK6" s="2"/>
      <c r="AL6" s="2" t="s">
        <v>181</v>
      </c>
      <c r="AM6" s="2" t="s">
        <v>179</v>
      </c>
      <c r="AN6" s="2"/>
      <c r="AO6" s="2" t="s">
        <v>182</v>
      </c>
      <c r="AP6" s="2" t="s">
        <v>179</v>
      </c>
      <c r="AQ6" s="2"/>
      <c r="AR6" s="2" t="s">
        <v>183</v>
      </c>
      <c r="AS6" s="2" t="s">
        <v>179</v>
      </c>
      <c r="AT6" s="2"/>
      <c r="AU6" s="2" t="s">
        <v>184</v>
      </c>
      <c r="AV6" s="2" t="s">
        <v>185</v>
      </c>
      <c r="AW6" s="2"/>
      <c r="AX6" s="2"/>
      <c r="AY6" s="2" t="s">
        <v>186</v>
      </c>
      <c r="AZ6" s="2" t="s">
        <v>187</v>
      </c>
      <c r="BA6" s="2" t="s">
        <v>188</v>
      </c>
      <c r="BB6" s="2" t="s">
        <v>189</v>
      </c>
      <c r="BC6" s="2" t="s">
        <v>190</v>
      </c>
      <c r="BD6" s="7">
        <v>0.15</v>
      </c>
      <c r="BE6" s="7">
        <v>0.02</v>
      </c>
      <c r="BF6" s="2"/>
      <c r="BG6" s="2"/>
      <c r="BH6" s="2"/>
      <c r="BI6" s="2" t="s">
        <v>119</v>
      </c>
      <c r="BJ6" s="2"/>
      <c r="BK6" s="2"/>
      <c r="BL6" s="2"/>
      <c r="BM6" s="2"/>
      <c r="BN6" s="2" t="s">
        <v>119</v>
      </c>
      <c r="BO6" s="2" t="s">
        <v>119</v>
      </c>
      <c r="BP6" s="2"/>
      <c r="BQ6" s="2"/>
      <c r="BR6" s="2"/>
      <c r="BS6" s="2" t="s">
        <v>159</v>
      </c>
      <c r="BT6" s="2" t="s">
        <v>168</v>
      </c>
      <c r="BU6" s="2" t="s">
        <v>123</v>
      </c>
      <c r="BV6" s="2" t="s">
        <v>135</v>
      </c>
      <c r="BW6" s="2"/>
      <c r="BX6" s="2"/>
      <c r="BY6" s="2"/>
      <c r="BZ6" s="2"/>
      <c r="CA6" s="2">
        <v>1340</v>
      </c>
      <c r="CB6" s="2" t="s">
        <v>138</v>
      </c>
      <c r="CC6" s="2" t="s">
        <v>191</v>
      </c>
      <c r="CD6" s="2"/>
      <c r="CE6" s="2"/>
      <c r="CF6" s="2" t="s">
        <v>192</v>
      </c>
      <c r="CG6" s="2" t="s">
        <v>141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>
        <f t="shared" si="0"/>
        <v>30.916666666666668</v>
      </c>
      <c r="CZ6" s="2">
        <f t="shared" si="1"/>
        <v>0.75</v>
      </c>
      <c r="DA6" s="2">
        <f t="shared" si="2"/>
        <v>0.33333333333333331</v>
      </c>
      <c r="DB6" s="2">
        <f t="shared" si="3"/>
        <v>0.8571428571428571</v>
      </c>
      <c r="DC6" s="2">
        <f t="shared" si="4"/>
        <v>0.5</v>
      </c>
      <c r="DD6" s="2">
        <f t="shared" si="5"/>
        <v>0.5</v>
      </c>
      <c r="DE6" s="2">
        <f t="shared" si="6"/>
        <v>1</v>
      </c>
      <c r="DF6" s="2">
        <f t="shared" si="7"/>
        <v>1</v>
      </c>
      <c r="DG6" s="2">
        <f t="shared" si="8"/>
        <v>0.5714285714285714</v>
      </c>
      <c r="DH6" s="2">
        <f t="shared" si="9"/>
        <v>0</v>
      </c>
      <c r="DI6" s="2">
        <f t="shared" si="10"/>
        <v>1</v>
      </c>
      <c r="DJ6" s="2">
        <f t="shared" si="11"/>
        <v>0</v>
      </c>
      <c r="DK6" s="2">
        <f t="shared" si="12"/>
        <v>0.66666666666666663</v>
      </c>
      <c r="DL6" s="3">
        <f t="shared" si="13"/>
        <v>0.5982142857142857</v>
      </c>
      <c r="DM6" s="2" t="str">
        <f t="shared" si="14"/>
        <v>0.25x0.25 deg</v>
      </c>
      <c r="DN6" s="2" t="str">
        <f t="shared" si="14"/>
        <v>n/a</v>
      </c>
      <c r="DO6" s="2" t="str">
        <f t="shared" si="14"/>
        <v>hourly and monthly</v>
      </c>
      <c r="DP6" s="2">
        <f t="shared" si="14"/>
        <v>0.15</v>
      </c>
      <c r="DQ6" s="2">
        <f t="shared" si="14"/>
        <v>0.02</v>
      </c>
      <c r="DR6" s="8">
        <v>1</v>
      </c>
      <c r="DS6" s="3">
        <f t="shared" si="15"/>
        <v>1</v>
      </c>
      <c r="DT6" s="2" t="str">
        <f t="shared" si="16"/>
        <v>Climate Modelling; Water Vapour Transport Studies</v>
      </c>
      <c r="DU6" s="9">
        <f>SUM(CY6/30,DL6,DR6,DS6)</f>
        <v>3.6287698412698415</v>
      </c>
    </row>
    <row r="7" spans="1:125">
      <c r="A7" t="s">
        <v>115</v>
      </c>
      <c r="B7" t="s">
        <v>193</v>
      </c>
      <c r="C7" t="s">
        <v>194</v>
      </c>
      <c r="D7" t="s">
        <v>195</v>
      </c>
      <c r="E7" s="2" t="s">
        <v>161</v>
      </c>
      <c r="F7" s="2"/>
      <c r="G7" s="2"/>
      <c r="H7" s="2" t="s">
        <v>119</v>
      </c>
      <c r="I7" s="2"/>
      <c r="J7" s="2"/>
      <c r="K7" s="2" t="s">
        <v>119</v>
      </c>
      <c r="L7" s="2" t="s">
        <v>119</v>
      </c>
      <c r="M7" s="2"/>
      <c r="N7" s="2" t="s">
        <v>196</v>
      </c>
      <c r="O7" s="2" t="s">
        <v>197</v>
      </c>
      <c r="P7" s="2" t="s">
        <v>161</v>
      </c>
      <c r="Q7" s="2" t="s">
        <v>161</v>
      </c>
      <c r="R7" s="2" t="s">
        <v>161</v>
      </c>
      <c r="S7" s="2" t="s">
        <v>161</v>
      </c>
      <c r="T7" s="2" t="s">
        <v>161</v>
      </c>
      <c r="U7" s="2" t="s">
        <v>161</v>
      </c>
      <c r="V7" s="2" t="s">
        <v>161</v>
      </c>
      <c r="W7" s="2" t="s">
        <v>161</v>
      </c>
      <c r="X7" s="2" t="s">
        <v>161</v>
      </c>
      <c r="Y7" s="2" t="s">
        <v>161</v>
      </c>
      <c r="Z7" s="5">
        <v>30072</v>
      </c>
      <c r="AA7" s="5">
        <v>36861</v>
      </c>
      <c r="AB7" s="2"/>
      <c r="AC7" s="2" t="s">
        <v>198</v>
      </c>
      <c r="AD7" s="2" t="s">
        <v>177</v>
      </c>
      <c r="AE7" s="2" t="s">
        <v>180</v>
      </c>
      <c r="AF7" s="2" t="s">
        <v>179</v>
      </c>
      <c r="AG7" s="2"/>
      <c r="AH7" s="2" t="s">
        <v>126</v>
      </c>
      <c r="AI7" s="2" t="s">
        <v>184</v>
      </c>
      <c r="AJ7" s="2" t="s">
        <v>179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 t="s">
        <v>199</v>
      </c>
      <c r="AZ7" s="2" t="s">
        <v>200</v>
      </c>
      <c r="BA7" s="2" t="s">
        <v>201</v>
      </c>
      <c r="BB7" s="2" t="s">
        <v>201</v>
      </c>
      <c r="BC7" s="2" t="s">
        <v>202</v>
      </c>
      <c r="BD7" s="2" t="s">
        <v>203</v>
      </c>
      <c r="BE7" s="2" t="s">
        <v>204</v>
      </c>
      <c r="BF7" s="2"/>
      <c r="BG7" s="2"/>
      <c r="BH7" s="2"/>
      <c r="BI7" s="2" t="s">
        <v>119</v>
      </c>
      <c r="BJ7" s="2"/>
      <c r="BK7" s="2"/>
      <c r="BL7" s="2"/>
      <c r="BM7" s="2"/>
      <c r="BN7" s="2" t="s">
        <v>119</v>
      </c>
      <c r="BO7" s="2" t="s">
        <v>119</v>
      </c>
      <c r="BP7" s="2"/>
      <c r="BQ7" s="2"/>
      <c r="BR7" s="2"/>
      <c r="BS7" s="2" t="s">
        <v>205</v>
      </c>
      <c r="BT7" s="2" t="s">
        <v>119</v>
      </c>
      <c r="BU7" s="2" t="s">
        <v>123</v>
      </c>
      <c r="BV7" s="2" t="s">
        <v>135</v>
      </c>
      <c r="BW7" s="2" t="s">
        <v>206</v>
      </c>
      <c r="BX7" s="2"/>
      <c r="BY7" s="2"/>
      <c r="BZ7" s="2" t="s">
        <v>201</v>
      </c>
      <c r="CA7" s="2">
        <v>1341</v>
      </c>
      <c r="CB7" s="2" t="s">
        <v>138</v>
      </c>
      <c r="CC7" s="2" t="s">
        <v>207</v>
      </c>
      <c r="CD7" s="2"/>
      <c r="CE7" s="2"/>
      <c r="CF7" s="2" t="s">
        <v>192</v>
      </c>
      <c r="CG7" s="2" t="s">
        <v>141</v>
      </c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3">
        <f t="shared" si="0"/>
        <v>18.583333333333332</v>
      </c>
      <c r="CZ7" s="2">
        <f t="shared" si="1"/>
        <v>0.75</v>
      </c>
      <c r="DA7" s="2">
        <f t="shared" si="2"/>
        <v>0.33333333333333331</v>
      </c>
      <c r="DB7" s="2">
        <f t="shared" si="3"/>
        <v>0.8571428571428571</v>
      </c>
      <c r="DC7" s="2">
        <f t="shared" si="4"/>
        <v>0.5</v>
      </c>
      <c r="DD7" s="2">
        <f t="shared" si="5"/>
        <v>0.5</v>
      </c>
      <c r="DE7" s="2">
        <f t="shared" si="6"/>
        <v>1</v>
      </c>
      <c r="DF7" s="2">
        <f t="shared" si="7"/>
        <v>1</v>
      </c>
      <c r="DG7" s="2">
        <f t="shared" si="8"/>
        <v>0.5714285714285714</v>
      </c>
      <c r="DH7" s="2">
        <f t="shared" si="9"/>
        <v>2</v>
      </c>
      <c r="DI7" s="2">
        <f t="shared" si="10"/>
        <v>1</v>
      </c>
      <c r="DJ7" s="2">
        <f t="shared" si="11"/>
        <v>0</v>
      </c>
      <c r="DK7" s="2">
        <f t="shared" si="12"/>
        <v>0.66666666666666663</v>
      </c>
      <c r="DL7" s="3">
        <f t="shared" si="13"/>
        <v>0.76488095238095222</v>
      </c>
      <c r="DM7" s="2" t="str">
        <f t="shared" si="14"/>
        <v>N/A</v>
      </c>
      <c r="DN7" s="2" t="str">
        <f t="shared" si="14"/>
        <v>N/A</v>
      </c>
      <c r="DO7" s="2" t="str">
        <f t="shared" si="14"/>
        <v>hourly</v>
      </c>
      <c r="DP7" s="2" t="str">
        <f t="shared" si="14"/>
        <v>rms 15-25%</v>
      </c>
      <c r="DQ7" s="2" t="str">
        <f t="shared" si="14"/>
        <v>unknown</v>
      </c>
      <c r="DR7" s="3">
        <v>0.6</v>
      </c>
      <c r="DS7" s="3">
        <f t="shared" si="15"/>
        <v>1</v>
      </c>
      <c r="DT7" s="2" t="str">
        <f t="shared" si="16"/>
        <v>Water Vapor Feedback, Tropical Convection Studies, Tropical Waves Studies</v>
      </c>
      <c r="DU7" s="9">
        <f>SUM(CY7/30,DL7,DR7,DS7)</f>
        <v>2.9843253968253967</v>
      </c>
    </row>
    <row r="8" spans="1:125">
      <c r="A8" t="s">
        <v>115</v>
      </c>
      <c r="B8" t="s">
        <v>208</v>
      </c>
      <c r="C8" t="s">
        <v>209</v>
      </c>
      <c r="E8" s="2" t="s">
        <v>118</v>
      </c>
      <c r="F8" s="2"/>
      <c r="G8" s="2"/>
      <c r="H8" s="2" t="s">
        <v>119</v>
      </c>
      <c r="I8" s="2"/>
      <c r="J8" s="2"/>
      <c r="K8" s="2" t="s">
        <v>119</v>
      </c>
      <c r="L8" s="2" t="s">
        <v>119</v>
      </c>
      <c r="M8" s="2"/>
      <c r="N8" s="2" t="s">
        <v>210</v>
      </c>
      <c r="O8" s="2" t="s">
        <v>211</v>
      </c>
      <c r="P8" s="2" t="s">
        <v>118</v>
      </c>
      <c r="Q8" s="2" t="s">
        <v>118</v>
      </c>
      <c r="R8" s="2" t="s">
        <v>146</v>
      </c>
      <c r="S8" s="2" t="s">
        <v>146</v>
      </c>
      <c r="T8" s="2" t="s">
        <v>118</v>
      </c>
      <c r="U8" s="2" t="s">
        <v>118</v>
      </c>
      <c r="V8" s="2" t="s">
        <v>118</v>
      </c>
      <c r="W8" s="2" t="s">
        <v>118</v>
      </c>
      <c r="X8" s="2" t="s">
        <v>118</v>
      </c>
      <c r="Y8" s="2" t="s">
        <v>118</v>
      </c>
      <c r="Z8" s="5">
        <v>32143</v>
      </c>
      <c r="AA8" s="5">
        <v>40148</v>
      </c>
      <c r="AB8" s="2"/>
      <c r="AC8" s="2" t="s">
        <v>147</v>
      </c>
      <c r="AD8" s="2" t="s">
        <v>123</v>
      </c>
      <c r="AE8" s="2" t="s">
        <v>153</v>
      </c>
      <c r="AF8" s="2" t="s">
        <v>212</v>
      </c>
      <c r="AG8" s="2"/>
      <c r="AH8" s="2" t="s">
        <v>126</v>
      </c>
      <c r="AI8" s="2" t="s">
        <v>213</v>
      </c>
      <c r="AJ8" s="2" t="s">
        <v>212</v>
      </c>
      <c r="AK8" s="2"/>
      <c r="AL8" s="2" t="s">
        <v>214</v>
      </c>
      <c r="AM8" s="2" t="s">
        <v>215</v>
      </c>
      <c r="AN8" s="2"/>
      <c r="AO8" s="2" t="s">
        <v>216</v>
      </c>
      <c r="AP8" s="2" t="s">
        <v>215</v>
      </c>
      <c r="AQ8" s="2"/>
      <c r="AR8" s="2" t="s">
        <v>217</v>
      </c>
      <c r="AS8" s="2" t="s">
        <v>215</v>
      </c>
      <c r="AT8" s="2"/>
      <c r="AU8" s="2" t="s">
        <v>218</v>
      </c>
      <c r="AV8" s="2" t="s">
        <v>219</v>
      </c>
      <c r="AW8" s="2"/>
      <c r="AX8" s="2"/>
      <c r="AY8" s="2" t="s">
        <v>220</v>
      </c>
      <c r="AZ8" s="2" t="s">
        <v>133</v>
      </c>
      <c r="BA8" s="2" t="s">
        <v>221</v>
      </c>
      <c r="BB8" s="2" t="s">
        <v>222</v>
      </c>
      <c r="BC8" s="2">
        <v>1</v>
      </c>
      <c r="BD8" s="2" t="s">
        <v>223</v>
      </c>
      <c r="BE8" s="2" t="s">
        <v>223</v>
      </c>
      <c r="BF8" s="2"/>
      <c r="BG8" s="2"/>
      <c r="BH8" s="2"/>
      <c r="BI8" s="2" t="s">
        <v>119</v>
      </c>
      <c r="BJ8" s="2"/>
      <c r="BK8" s="2"/>
      <c r="BL8" s="2"/>
      <c r="BM8" s="2"/>
      <c r="BN8" s="2" t="s">
        <v>119</v>
      </c>
      <c r="BO8" s="2" t="s">
        <v>119</v>
      </c>
      <c r="BP8" s="2"/>
      <c r="BQ8" s="2"/>
      <c r="BR8" s="2"/>
      <c r="BS8" s="2"/>
      <c r="BT8" s="2" t="s">
        <v>168</v>
      </c>
      <c r="BU8" s="2" t="s">
        <v>123</v>
      </c>
      <c r="BV8" s="2" t="s">
        <v>135</v>
      </c>
      <c r="BW8" s="2" t="s">
        <v>136</v>
      </c>
      <c r="BX8" s="2"/>
      <c r="BY8" s="2"/>
      <c r="BZ8" s="12">
        <v>41803</v>
      </c>
      <c r="CA8" s="2">
        <v>1342</v>
      </c>
      <c r="CB8" s="2" t="s">
        <v>138</v>
      </c>
      <c r="CC8" s="2" t="s">
        <v>224</v>
      </c>
      <c r="CD8" s="2"/>
      <c r="CE8" s="2"/>
      <c r="CF8" s="2" t="s">
        <v>170</v>
      </c>
      <c r="CG8" s="2" t="s">
        <v>141</v>
      </c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3">
        <f t="shared" si="0"/>
        <v>21.916666666666668</v>
      </c>
      <c r="CZ8" s="2">
        <f t="shared" si="1"/>
        <v>0.75</v>
      </c>
      <c r="DA8" s="2">
        <f t="shared" si="2"/>
        <v>0.33333333333333331</v>
      </c>
      <c r="DB8" s="2">
        <f t="shared" si="3"/>
        <v>0.8571428571428571</v>
      </c>
      <c r="DC8" s="2">
        <f t="shared" si="4"/>
        <v>0.5</v>
      </c>
      <c r="DD8" s="2">
        <f t="shared" si="5"/>
        <v>0.5</v>
      </c>
      <c r="DE8" s="2">
        <f t="shared" si="6"/>
        <v>1</v>
      </c>
      <c r="DF8" s="2">
        <f t="shared" si="7"/>
        <v>1</v>
      </c>
      <c r="DG8" s="2">
        <f t="shared" si="8"/>
        <v>0.5714285714285714</v>
      </c>
      <c r="DH8" s="2">
        <f t="shared" si="9"/>
        <v>1</v>
      </c>
      <c r="DI8" s="2">
        <f t="shared" si="10"/>
        <v>1</v>
      </c>
      <c r="DJ8" s="2">
        <f t="shared" si="11"/>
        <v>0</v>
      </c>
      <c r="DK8" s="2">
        <f t="shared" si="12"/>
        <v>0.66666666666666663</v>
      </c>
      <c r="DL8" s="3">
        <f t="shared" si="13"/>
        <v>0.68154761904761896</v>
      </c>
      <c r="DM8" s="2" t="str">
        <f t="shared" si="14"/>
        <v>~110</v>
      </c>
      <c r="DN8" s="2" t="str">
        <f t="shared" si="14"/>
        <v>Variable (based on pressure levels)</v>
      </c>
      <c r="DO8" s="2">
        <f t="shared" si="14"/>
        <v>1</v>
      </c>
      <c r="DP8" s="2" t="str">
        <f t="shared" si="14"/>
        <v>varies with time due to satellite sampling</v>
      </c>
      <c r="DQ8" s="2" t="str">
        <f t="shared" si="14"/>
        <v>varies with time due to satellite sampling</v>
      </c>
      <c r="DR8" s="3">
        <v>1</v>
      </c>
      <c r="DS8" s="3">
        <f t="shared" si="15"/>
        <v>1</v>
      </c>
      <c r="DT8" s="2" t="str">
        <f t="shared" si="16"/>
        <v>Monitor The Global And Regional Distribution Of Atmospheric Water Vapor</v>
      </c>
      <c r="DU8" s="9">
        <f>SUM(CY8/30,DL8,DR8,DS8)</f>
        <v>3.4121031746031747</v>
      </c>
    </row>
    <row r="9" spans="1:125">
      <c r="A9" t="s">
        <v>115</v>
      </c>
      <c r="B9" t="s">
        <v>225</v>
      </c>
      <c r="C9" t="s">
        <v>226</v>
      </c>
      <c r="D9" t="s">
        <v>227</v>
      </c>
      <c r="E9" s="2" t="s">
        <v>118</v>
      </c>
      <c r="F9" s="2"/>
      <c r="G9" s="2"/>
      <c r="H9" s="2" t="s">
        <v>119</v>
      </c>
      <c r="I9" s="2"/>
      <c r="J9" s="2"/>
      <c r="K9" s="2" t="s">
        <v>119</v>
      </c>
      <c r="L9" s="2" t="s">
        <v>119</v>
      </c>
      <c r="M9" s="2"/>
      <c r="N9" s="2" t="s">
        <v>228</v>
      </c>
      <c r="O9" s="2" t="s">
        <v>229</v>
      </c>
      <c r="P9" s="2" t="s">
        <v>118</v>
      </c>
      <c r="Q9" s="2" t="s">
        <v>118</v>
      </c>
      <c r="R9" s="2" t="s">
        <v>123</v>
      </c>
      <c r="S9" s="2" t="s">
        <v>123</v>
      </c>
      <c r="T9" s="2" t="s">
        <v>118</v>
      </c>
      <c r="U9" s="2" t="s">
        <v>118</v>
      </c>
      <c r="V9" s="2" t="s">
        <v>118</v>
      </c>
      <c r="W9" s="2" t="s">
        <v>118</v>
      </c>
      <c r="X9" s="2" t="s">
        <v>118</v>
      </c>
      <c r="Y9" s="2" t="s">
        <v>118</v>
      </c>
      <c r="Z9" s="5">
        <v>31959</v>
      </c>
      <c r="AA9" s="5">
        <v>39783</v>
      </c>
      <c r="AB9" s="6">
        <v>39813</v>
      </c>
      <c r="AC9" s="2" t="s">
        <v>147</v>
      </c>
      <c r="AD9" s="2" t="s">
        <v>230</v>
      </c>
      <c r="AE9" s="2" t="s">
        <v>214</v>
      </c>
      <c r="AF9" s="2" t="s">
        <v>215</v>
      </c>
      <c r="AG9" s="2"/>
      <c r="AH9" s="2" t="s">
        <v>126</v>
      </c>
      <c r="AI9" s="2" t="s">
        <v>216</v>
      </c>
      <c r="AJ9" s="2" t="s">
        <v>215</v>
      </c>
      <c r="AK9" s="2"/>
      <c r="AL9" s="2" t="s">
        <v>217</v>
      </c>
      <c r="AM9" s="2" t="s">
        <v>215</v>
      </c>
      <c r="AN9" s="2"/>
      <c r="AO9" s="2" t="s">
        <v>231</v>
      </c>
      <c r="AP9" s="2" t="s">
        <v>215</v>
      </c>
      <c r="AQ9" s="2"/>
      <c r="AR9" s="2" t="s">
        <v>232</v>
      </c>
      <c r="AS9" s="2" t="s">
        <v>215</v>
      </c>
      <c r="AT9" s="2"/>
      <c r="AU9" s="2" t="s">
        <v>233</v>
      </c>
      <c r="AV9" s="2" t="s">
        <v>215</v>
      </c>
      <c r="AW9" s="2"/>
      <c r="AX9" s="2"/>
      <c r="AY9" s="2" t="s">
        <v>234</v>
      </c>
      <c r="AZ9" s="2" t="s">
        <v>133</v>
      </c>
      <c r="BA9" s="2">
        <v>25</v>
      </c>
      <c r="BB9" s="2"/>
      <c r="BC9" s="2">
        <v>1</v>
      </c>
      <c r="BD9" s="2" t="s">
        <v>235</v>
      </c>
      <c r="BE9" s="2" t="s">
        <v>236</v>
      </c>
      <c r="BF9" s="2"/>
      <c r="BG9" s="2"/>
      <c r="BH9" s="2"/>
      <c r="BI9" s="2" t="s">
        <v>119</v>
      </c>
      <c r="BJ9" s="2"/>
      <c r="BK9" s="2" t="s">
        <v>237</v>
      </c>
      <c r="BL9" s="2" t="s">
        <v>215</v>
      </c>
      <c r="BM9" s="2"/>
      <c r="BN9" s="2" t="s">
        <v>119</v>
      </c>
      <c r="BO9" s="2" t="s">
        <v>119</v>
      </c>
      <c r="BP9" s="2"/>
      <c r="BQ9" s="2"/>
      <c r="BR9" s="2"/>
      <c r="BS9" s="2" t="s">
        <v>238</v>
      </c>
      <c r="BT9" s="2" t="s">
        <v>168</v>
      </c>
      <c r="BU9" s="2" t="s">
        <v>239</v>
      </c>
      <c r="BV9" s="2" t="s">
        <v>135</v>
      </c>
      <c r="BW9" s="2" t="s">
        <v>240</v>
      </c>
      <c r="BX9" s="2"/>
      <c r="BY9" s="2"/>
      <c r="BZ9" s="2" t="s">
        <v>241</v>
      </c>
      <c r="CA9" s="2">
        <v>1343</v>
      </c>
      <c r="CB9" s="2" t="s">
        <v>138</v>
      </c>
      <c r="CC9" s="2" t="s">
        <v>242</v>
      </c>
      <c r="CD9" s="2"/>
      <c r="CE9" s="2"/>
      <c r="CF9" s="2" t="s">
        <v>170</v>
      </c>
      <c r="CG9" s="2" t="s">
        <v>141</v>
      </c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3">
        <f t="shared" si="0"/>
        <v>21.416666666666668</v>
      </c>
      <c r="CZ9" s="2">
        <f t="shared" si="1"/>
        <v>0.75</v>
      </c>
      <c r="DA9" s="2">
        <f t="shared" si="2"/>
        <v>0.33333333333333331</v>
      </c>
      <c r="DB9" s="2">
        <f t="shared" si="3"/>
        <v>0.7142857142857143</v>
      </c>
      <c r="DC9" s="2">
        <f t="shared" si="4"/>
        <v>0.5</v>
      </c>
      <c r="DD9" s="2">
        <f t="shared" si="5"/>
        <v>0.5</v>
      </c>
      <c r="DE9" s="2">
        <f t="shared" si="6"/>
        <v>1</v>
      </c>
      <c r="DF9" s="2">
        <f t="shared" si="7"/>
        <v>1</v>
      </c>
      <c r="DG9" s="2">
        <f t="shared" si="8"/>
        <v>0.8571428571428571</v>
      </c>
      <c r="DH9" s="2">
        <f t="shared" si="9"/>
        <v>2</v>
      </c>
      <c r="DI9" s="2">
        <f t="shared" si="10"/>
        <v>1</v>
      </c>
      <c r="DJ9" s="2">
        <f t="shared" si="11"/>
        <v>0</v>
      </c>
      <c r="DK9" s="2">
        <f t="shared" si="12"/>
        <v>0.66666666666666663</v>
      </c>
      <c r="DL9" s="3">
        <f t="shared" si="13"/>
        <v>0.7767857142857143</v>
      </c>
      <c r="DM9" s="2">
        <f t="shared" si="14"/>
        <v>25</v>
      </c>
      <c r="DN9" s="2">
        <f t="shared" si="14"/>
        <v>0</v>
      </c>
      <c r="DO9" s="2">
        <f t="shared" si="14"/>
        <v>1</v>
      </c>
      <c r="DP9" s="2" t="str">
        <f t="shared" si="14"/>
        <v>3 W/m2</v>
      </c>
      <c r="DQ9" s="2" t="str">
        <f t="shared" si="14"/>
        <v>N/A. latent heat flux and sensible heat flux are not in the list of TCDRs</v>
      </c>
      <c r="DR9" s="8">
        <v>0.8</v>
      </c>
      <c r="DS9" s="3">
        <f t="shared" si="15"/>
        <v>1</v>
      </c>
      <c r="DT9" s="2" t="str">
        <f t="shared" si="16"/>
        <v>Global Energy And Water Cycle; Climate Systems Such As Enso And Monsoons, Etc.</v>
      </c>
      <c r="DU9" s="9">
        <f>SUM(CY9/30,DL9,DR9,DS9)</f>
        <v>3.2906746031746033</v>
      </c>
    </row>
    <row r="10" spans="1:125" ht="30" customHeight="1">
      <c r="A10" t="s">
        <v>115</v>
      </c>
      <c r="B10" t="s">
        <v>243</v>
      </c>
      <c r="C10" t="s">
        <v>143</v>
      </c>
      <c r="D10" t="s">
        <v>227</v>
      </c>
      <c r="E10" s="2" t="s">
        <v>118</v>
      </c>
      <c r="F10" s="2"/>
      <c r="G10" s="2"/>
      <c r="H10" s="2" t="s">
        <v>119</v>
      </c>
      <c r="I10" s="2"/>
      <c r="J10" s="2"/>
      <c r="K10" s="2" t="s">
        <v>119</v>
      </c>
      <c r="L10" s="2" t="s">
        <v>119</v>
      </c>
      <c r="M10" s="2"/>
      <c r="N10" s="2" t="s">
        <v>228</v>
      </c>
      <c r="O10" s="2" t="s">
        <v>244</v>
      </c>
      <c r="P10" s="2" t="s">
        <v>118</v>
      </c>
      <c r="Q10" s="2" t="s">
        <v>118</v>
      </c>
      <c r="R10" s="2" t="s">
        <v>118</v>
      </c>
      <c r="S10" s="2" t="s">
        <v>118</v>
      </c>
      <c r="T10" s="2" t="s">
        <v>118</v>
      </c>
      <c r="U10" s="2" t="s">
        <v>118</v>
      </c>
      <c r="V10" s="2" t="s">
        <v>118</v>
      </c>
      <c r="W10" s="2" t="s">
        <v>118</v>
      </c>
      <c r="X10" s="2" t="s">
        <v>245</v>
      </c>
      <c r="Y10" s="2" t="s">
        <v>118</v>
      </c>
      <c r="Z10" s="5">
        <v>31959</v>
      </c>
      <c r="AA10" s="5">
        <v>41244</v>
      </c>
      <c r="AB10" s="6">
        <v>41772</v>
      </c>
      <c r="AC10" s="2" t="s">
        <v>147</v>
      </c>
      <c r="AD10" s="2" t="s">
        <v>123</v>
      </c>
      <c r="AE10" s="2" t="s">
        <v>214</v>
      </c>
      <c r="AF10" s="2" t="s">
        <v>215</v>
      </c>
      <c r="AG10" s="2"/>
      <c r="AH10" s="2" t="s">
        <v>126</v>
      </c>
      <c r="AI10" s="2" t="s">
        <v>216</v>
      </c>
      <c r="AJ10" s="2" t="s">
        <v>215</v>
      </c>
      <c r="AK10" s="2"/>
      <c r="AL10" s="2" t="s">
        <v>217</v>
      </c>
      <c r="AM10" s="2" t="s">
        <v>215</v>
      </c>
      <c r="AN10" s="2"/>
      <c r="AO10" s="2" t="s">
        <v>231</v>
      </c>
      <c r="AP10" s="2" t="s">
        <v>215</v>
      </c>
      <c r="AQ10" s="2"/>
      <c r="AR10" s="2" t="s">
        <v>232</v>
      </c>
      <c r="AS10" s="2" t="s">
        <v>215</v>
      </c>
      <c r="AT10" s="2"/>
      <c r="AU10" s="2" t="s">
        <v>233</v>
      </c>
      <c r="AV10" s="2" t="s">
        <v>215</v>
      </c>
      <c r="AW10" s="2"/>
      <c r="AX10" s="2"/>
      <c r="AY10" s="2" t="s">
        <v>234</v>
      </c>
      <c r="AZ10" s="2" t="s">
        <v>133</v>
      </c>
      <c r="BA10" s="2">
        <v>25</v>
      </c>
      <c r="BB10" s="2"/>
      <c r="BC10" s="2">
        <v>1</v>
      </c>
      <c r="BD10" s="2"/>
      <c r="BE10" s="2"/>
      <c r="BF10" s="2"/>
      <c r="BG10" s="2"/>
      <c r="BH10" s="2"/>
      <c r="BI10" s="2" t="s">
        <v>119</v>
      </c>
      <c r="BJ10" s="2"/>
      <c r="BK10" s="2" t="s">
        <v>237</v>
      </c>
      <c r="BL10" s="2" t="s">
        <v>215</v>
      </c>
      <c r="BM10" s="2"/>
      <c r="BN10" s="2" t="s">
        <v>119</v>
      </c>
      <c r="BO10" s="2" t="s">
        <v>119</v>
      </c>
      <c r="BP10" s="2"/>
      <c r="BQ10" s="2"/>
      <c r="BR10" s="2"/>
      <c r="BS10" s="2" t="s">
        <v>246</v>
      </c>
      <c r="BT10" s="2" t="s">
        <v>168</v>
      </c>
      <c r="BU10" s="2" t="s">
        <v>239</v>
      </c>
      <c r="BV10" s="2" t="s">
        <v>135</v>
      </c>
      <c r="BW10" s="2" t="s">
        <v>240</v>
      </c>
      <c r="BX10" s="2"/>
      <c r="BY10" s="2"/>
      <c r="BZ10" s="13" t="s">
        <v>247</v>
      </c>
      <c r="CA10" s="2">
        <v>1344</v>
      </c>
      <c r="CB10" s="2" t="s">
        <v>138</v>
      </c>
      <c r="CC10" s="2" t="s">
        <v>248</v>
      </c>
      <c r="CD10" s="2"/>
      <c r="CE10" s="2"/>
      <c r="CF10" s="2" t="s">
        <v>140</v>
      </c>
      <c r="CG10" s="2" t="s">
        <v>141</v>
      </c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3">
        <f t="shared" si="0"/>
        <v>25.416666666666668</v>
      </c>
      <c r="CZ10" s="2">
        <f t="shared" si="1"/>
        <v>0.75</v>
      </c>
      <c r="DA10" s="2">
        <f t="shared" si="2"/>
        <v>0.33333333333333331</v>
      </c>
      <c r="DB10" s="2">
        <f t="shared" si="3"/>
        <v>0.42857142857142855</v>
      </c>
      <c r="DC10" s="2">
        <f t="shared" si="4"/>
        <v>0.5</v>
      </c>
      <c r="DD10" s="2">
        <f t="shared" si="5"/>
        <v>0.5</v>
      </c>
      <c r="DE10" s="2">
        <f t="shared" si="6"/>
        <v>1</v>
      </c>
      <c r="DF10" s="2">
        <f t="shared" si="7"/>
        <v>1</v>
      </c>
      <c r="DG10" s="2">
        <f t="shared" si="8"/>
        <v>0.8571428571428571</v>
      </c>
      <c r="DH10" s="2">
        <f t="shared" si="9"/>
        <v>2</v>
      </c>
      <c r="DI10" s="2">
        <f t="shared" si="10"/>
        <v>1</v>
      </c>
      <c r="DJ10" s="2">
        <f t="shared" si="11"/>
        <v>0</v>
      </c>
      <c r="DK10" s="2">
        <f t="shared" si="12"/>
        <v>0.66666666666666663</v>
      </c>
      <c r="DL10" s="3">
        <f t="shared" si="13"/>
        <v>0.75297619047619035</v>
      </c>
      <c r="DM10" s="2">
        <f t="shared" si="14"/>
        <v>25</v>
      </c>
      <c r="DN10" s="2">
        <f t="shared" si="14"/>
        <v>0</v>
      </c>
      <c r="DO10" s="2">
        <f t="shared" si="14"/>
        <v>1</v>
      </c>
      <c r="DP10" s="2">
        <f t="shared" si="14"/>
        <v>0</v>
      </c>
      <c r="DQ10" s="2">
        <f t="shared" si="14"/>
        <v>0</v>
      </c>
      <c r="DR10" s="3">
        <v>0.4</v>
      </c>
      <c r="DS10" s="3">
        <f t="shared" si="15"/>
        <v>1</v>
      </c>
      <c r="DT10" s="2" t="str">
        <f t="shared" si="16"/>
        <v>Global Energy And Water Cycle; Climate Systems Such As Enso And Monsoons, Etc.</v>
      </c>
      <c r="DU10" s="9">
        <f>SUM(CY10/30,DL10,DR10,DS10)</f>
        <v>3.0001984126984125</v>
      </c>
    </row>
    <row r="11" spans="1:125">
      <c r="A11" t="s">
        <v>115</v>
      </c>
      <c r="B11" t="s">
        <v>249</v>
      </c>
      <c r="C11" t="s">
        <v>250</v>
      </c>
      <c r="E11" s="2" t="s">
        <v>146</v>
      </c>
      <c r="F11" s="2"/>
      <c r="G11" s="2"/>
      <c r="H11" s="2" t="s">
        <v>119</v>
      </c>
      <c r="I11" s="2"/>
      <c r="J11" s="2"/>
      <c r="K11" s="2" t="s">
        <v>251</v>
      </c>
      <c r="L11" s="2" t="s">
        <v>251</v>
      </c>
      <c r="M11" s="2"/>
      <c r="N11" s="2" t="s">
        <v>252</v>
      </c>
      <c r="O11" s="2" t="s">
        <v>253</v>
      </c>
      <c r="P11" s="2" t="s">
        <v>146</v>
      </c>
      <c r="Q11" s="2" t="s">
        <v>146</v>
      </c>
      <c r="R11" s="2" t="s">
        <v>146</v>
      </c>
      <c r="S11" s="2" t="s">
        <v>146</v>
      </c>
      <c r="T11" s="2" t="s">
        <v>146</v>
      </c>
      <c r="U11" s="2" t="s">
        <v>146</v>
      </c>
      <c r="V11" s="2" t="s">
        <v>146</v>
      </c>
      <c r="W11" s="2" t="s">
        <v>146</v>
      </c>
      <c r="X11" s="2" t="s">
        <v>146</v>
      </c>
      <c r="Y11" s="2" t="s">
        <v>146</v>
      </c>
      <c r="Z11" s="5">
        <v>28764</v>
      </c>
      <c r="AA11" s="5">
        <v>40878</v>
      </c>
      <c r="AB11" s="2"/>
      <c r="AC11" s="2" t="s">
        <v>122</v>
      </c>
      <c r="AD11" s="2" t="s">
        <v>177</v>
      </c>
      <c r="AE11" s="2" t="s">
        <v>254</v>
      </c>
      <c r="AF11" s="2" t="s">
        <v>255</v>
      </c>
      <c r="AG11" s="2"/>
      <c r="AH11" s="2" t="s">
        <v>126</v>
      </c>
      <c r="AI11" s="2" t="s">
        <v>150</v>
      </c>
      <c r="AJ11" s="2" t="s">
        <v>255</v>
      </c>
      <c r="AK11" s="2"/>
      <c r="AL11" s="2" t="s">
        <v>151</v>
      </c>
      <c r="AM11" s="2" t="s">
        <v>255</v>
      </c>
      <c r="AN11" s="2"/>
      <c r="AO11" s="2" t="s">
        <v>152</v>
      </c>
      <c r="AP11" s="2" t="s">
        <v>255</v>
      </c>
      <c r="AQ11" s="2"/>
      <c r="AR11" s="2" t="s">
        <v>153</v>
      </c>
      <c r="AS11" s="2" t="s">
        <v>255</v>
      </c>
      <c r="AT11" s="2"/>
      <c r="AU11" s="2" t="s">
        <v>213</v>
      </c>
      <c r="AV11" s="2" t="s">
        <v>255</v>
      </c>
      <c r="AW11" s="2"/>
      <c r="AX11" s="2"/>
      <c r="AY11" s="2" t="s">
        <v>256</v>
      </c>
      <c r="AZ11" s="2" t="s">
        <v>133</v>
      </c>
      <c r="BA11" s="2">
        <v>250</v>
      </c>
      <c r="BB11" s="2">
        <v>5</v>
      </c>
      <c r="BC11" s="2">
        <v>30</v>
      </c>
      <c r="BD11" s="14">
        <v>2.5000000000000001E-2</v>
      </c>
      <c r="BE11" s="14">
        <v>2.5000000000000001E-3</v>
      </c>
      <c r="BF11" s="2"/>
      <c r="BG11" s="2"/>
      <c r="BH11" s="2"/>
      <c r="BI11" s="2" t="s">
        <v>251</v>
      </c>
      <c r="BJ11" s="2"/>
      <c r="BK11" s="2" t="s">
        <v>257</v>
      </c>
      <c r="BL11" s="2" t="s">
        <v>258</v>
      </c>
      <c r="BM11" s="2" t="s">
        <v>259</v>
      </c>
      <c r="BN11" s="2" t="s">
        <v>251</v>
      </c>
      <c r="BO11" s="2" t="s">
        <v>251</v>
      </c>
      <c r="BP11" s="2"/>
      <c r="BQ11" s="2"/>
      <c r="BR11" s="2"/>
      <c r="BS11" s="2" t="s">
        <v>260</v>
      </c>
      <c r="BT11" s="2" t="s">
        <v>168</v>
      </c>
      <c r="BU11" s="2" t="s">
        <v>261</v>
      </c>
      <c r="BV11" s="2" t="s">
        <v>135</v>
      </c>
      <c r="BW11" s="2" t="s">
        <v>262</v>
      </c>
      <c r="BX11" s="2"/>
      <c r="BY11" s="2"/>
      <c r="BZ11" s="2">
        <v>12</v>
      </c>
      <c r="CA11" s="10">
        <v>37870</v>
      </c>
      <c r="CB11" s="2" t="s">
        <v>138</v>
      </c>
      <c r="CC11" s="2" t="s">
        <v>263</v>
      </c>
      <c r="CD11" s="2"/>
      <c r="CE11" s="2"/>
      <c r="CF11" s="2" t="s">
        <v>192</v>
      </c>
      <c r="CG11" s="2" t="s">
        <v>141</v>
      </c>
      <c r="CH11" s="2"/>
      <c r="CI11" s="2" t="s">
        <v>251</v>
      </c>
      <c r="CJ11" s="2" t="s">
        <v>264</v>
      </c>
      <c r="CK11" s="2"/>
      <c r="CL11" s="2" t="s">
        <v>265</v>
      </c>
      <c r="CM11" s="2"/>
      <c r="CN11" s="2" t="s">
        <v>266</v>
      </c>
      <c r="CO11" s="2"/>
      <c r="CP11" s="2" t="s">
        <v>267</v>
      </c>
      <c r="CQ11" s="2"/>
      <c r="CR11" s="2"/>
      <c r="CS11" s="2"/>
      <c r="CT11" s="2"/>
      <c r="CU11" s="2"/>
      <c r="CV11" s="2"/>
      <c r="CW11" s="2"/>
      <c r="CX11" s="2"/>
      <c r="CY11" s="3">
        <f t="shared" si="0"/>
        <v>33.166666666666664</v>
      </c>
      <c r="CZ11" s="2">
        <f t="shared" si="1"/>
        <v>0.75</v>
      </c>
      <c r="DA11" s="2">
        <f t="shared" si="2"/>
        <v>0.33333333333333331</v>
      </c>
      <c r="DB11" s="2">
        <f t="shared" si="3"/>
        <v>1</v>
      </c>
      <c r="DC11" s="2">
        <f t="shared" si="4"/>
        <v>0.5</v>
      </c>
      <c r="DD11" s="2">
        <f t="shared" si="5"/>
        <v>0.5</v>
      </c>
      <c r="DE11" s="2">
        <f t="shared" si="6"/>
        <v>1</v>
      </c>
      <c r="DF11" s="2">
        <f t="shared" si="7"/>
        <v>1</v>
      </c>
      <c r="DG11" s="2">
        <f t="shared" si="8"/>
        <v>0.8571428571428571</v>
      </c>
      <c r="DH11" s="2">
        <f t="shared" si="9"/>
        <v>1</v>
      </c>
      <c r="DI11" s="2">
        <f t="shared" si="10"/>
        <v>1</v>
      </c>
      <c r="DJ11" s="2">
        <f t="shared" si="11"/>
        <v>0</v>
      </c>
      <c r="DK11" s="2">
        <f t="shared" si="12"/>
        <v>1</v>
      </c>
      <c r="DL11" s="3">
        <f t="shared" si="13"/>
        <v>0.74503968253968245</v>
      </c>
      <c r="DM11" s="2">
        <f t="shared" si="14"/>
        <v>250</v>
      </c>
      <c r="DN11" s="2">
        <f t="shared" si="14"/>
        <v>5</v>
      </c>
      <c r="DO11" s="2">
        <f t="shared" si="14"/>
        <v>30</v>
      </c>
      <c r="DP11" s="2">
        <f t="shared" si="14"/>
        <v>2.5000000000000001E-2</v>
      </c>
      <c r="DQ11" s="2">
        <f t="shared" si="14"/>
        <v>2.5000000000000001E-3</v>
      </c>
      <c r="DR11" s="3">
        <v>1</v>
      </c>
      <c r="DS11" s="3">
        <f t="shared" si="15"/>
        <v>1</v>
      </c>
      <c r="DT11" s="2" t="str">
        <f t="shared" si="16"/>
        <v>Water Vapor Feedback, Climate Diagnostics Of Tropical Wave Activity</v>
      </c>
      <c r="DU11" s="9">
        <f>SUM(CY11/30,DL11,DR11,DS11)</f>
        <v>3.850595238095238</v>
      </c>
    </row>
    <row r="12" spans="1:125" ht="18" customHeight="1">
      <c r="A12" t="s">
        <v>115</v>
      </c>
      <c r="B12" t="s">
        <v>158</v>
      </c>
      <c r="C12" t="s">
        <v>159</v>
      </c>
      <c r="D12" t="s">
        <v>268</v>
      </c>
      <c r="E12" s="2" t="s">
        <v>161</v>
      </c>
      <c r="F12" s="2"/>
      <c r="G12" s="2"/>
      <c r="H12" s="2" t="s">
        <v>119</v>
      </c>
      <c r="I12" s="2"/>
      <c r="J12" s="2"/>
      <c r="K12" s="2" t="s">
        <v>119</v>
      </c>
      <c r="L12" s="2" t="s">
        <v>251</v>
      </c>
      <c r="M12" s="2"/>
      <c r="N12" s="2" t="s">
        <v>269</v>
      </c>
      <c r="O12" s="2" t="s">
        <v>270</v>
      </c>
      <c r="P12" s="2" t="s">
        <v>164</v>
      </c>
      <c r="Q12" s="2" t="s">
        <v>164</v>
      </c>
      <c r="R12" s="2" t="s">
        <v>161</v>
      </c>
      <c r="S12" s="2" t="s">
        <v>161</v>
      </c>
      <c r="T12" s="2" t="s">
        <v>161</v>
      </c>
      <c r="U12" s="2" t="s">
        <v>161</v>
      </c>
      <c r="V12" s="2" t="s">
        <v>161</v>
      </c>
      <c r="W12" s="2" t="s">
        <v>161</v>
      </c>
      <c r="X12" s="2" t="s">
        <v>161</v>
      </c>
      <c r="Y12" s="2" t="s">
        <v>161</v>
      </c>
      <c r="Z12" s="15">
        <v>31959</v>
      </c>
      <c r="AA12" s="5">
        <v>38930</v>
      </c>
      <c r="AB12" s="2"/>
      <c r="AC12" s="2" t="s">
        <v>122</v>
      </c>
      <c r="AD12" s="2" t="s">
        <v>123</v>
      </c>
      <c r="AE12" s="2" t="s">
        <v>214</v>
      </c>
      <c r="AF12" s="2" t="s">
        <v>271</v>
      </c>
      <c r="AG12" s="2"/>
      <c r="AH12" s="2" t="s">
        <v>126</v>
      </c>
      <c r="AI12" s="2" t="s">
        <v>216</v>
      </c>
      <c r="AJ12" s="2" t="s">
        <v>271</v>
      </c>
      <c r="AK12" s="2"/>
      <c r="AL12" s="2" t="s">
        <v>217</v>
      </c>
      <c r="AM12" s="2" t="s">
        <v>215</v>
      </c>
      <c r="AN12" s="2"/>
      <c r="AO12" s="2" t="s">
        <v>231</v>
      </c>
      <c r="AP12" s="2" t="s">
        <v>215</v>
      </c>
      <c r="AQ12" s="2"/>
      <c r="AR12" s="2" t="s">
        <v>272</v>
      </c>
      <c r="AS12" s="2"/>
      <c r="AT12" s="2"/>
      <c r="AU12" s="2" t="s">
        <v>273</v>
      </c>
      <c r="AV12" s="2"/>
      <c r="AW12" s="2"/>
      <c r="AX12" s="2"/>
      <c r="AY12" s="2" t="s">
        <v>274</v>
      </c>
      <c r="AZ12" s="2" t="s">
        <v>133</v>
      </c>
      <c r="BA12" s="2" t="s">
        <v>275</v>
      </c>
      <c r="BB12" s="2" t="s">
        <v>201</v>
      </c>
      <c r="BC12" s="2" t="s">
        <v>276</v>
      </c>
      <c r="BD12" s="13" t="s">
        <v>277</v>
      </c>
      <c r="BE12" s="2" t="s">
        <v>278</v>
      </c>
      <c r="BF12" s="2"/>
      <c r="BG12" s="2"/>
      <c r="BH12" s="2"/>
      <c r="BI12" s="2" t="s">
        <v>119</v>
      </c>
      <c r="BJ12" s="2"/>
      <c r="BK12" s="2" t="s">
        <v>217</v>
      </c>
      <c r="BL12" s="2" t="s">
        <v>215</v>
      </c>
      <c r="BM12" s="2" t="s">
        <v>279</v>
      </c>
      <c r="BN12" s="2" t="s">
        <v>119</v>
      </c>
      <c r="BO12" s="2" t="s">
        <v>119</v>
      </c>
      <c r="BP12" s="2"/>
      <c r="BQ12" s="2"/>
      <c r="BR12" s="2"/>
      <c r="BS12" s="2" t="s">
        <v>280</v>
      </c>
      <c r="BT12" s="2" t="s">
        <v>119</v>
      </c>
      <c r="BU12" s="2" t="s">
        <v>261</v>
      </c>
      <c r="BV12" s="2" t="s">
        <v>135</v>
      </c>
      <c r="BW12" s="2" t="s">
        <v>206</v>
      </c>
      <c r="BX12" s="2"/>
      <c r="BY12" s="2"/>
      <c r="BZ12" s="2" t="s">
        <v>281</v>
      </c>
      <c r="CA12" s="2">
        <v>1346</v>
      </c>
      <c r="CB12" s="2" t="s">
        <v>138</v>
      </c>
      <c r="CC12" s="2" t="s">
        <v>282</v>
      </c>
      <c r="CD12" s="2"/>
      <c r="CE12" s="2"/>
      <c r="CF12" s="2" t="s">
        <v>170</v>
      </c>
      <c r="CG12" s="2" t="s">
        <v>141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3">
        <f t="shared" si="0"/>
        <v>19.083333333333332</v>
      </c>
      <c r="CZ12" s="2">
        <f t="shared" si="1"/>
        <v>0.75</v>
      </c>
      <c r="DA12" s="2">
        <f t="shared" si="2"/>
        <v>0.33333333333333331</v>
      </c>
      <c r="DB12" s="2">
        <f t="shared" si="3"/>
        <v>0.8571428571428571</v>
      </c>
      <c r="DC12" s="2">
        <f t="shared" si="4"/>
        <v>0.5</v>
      </c>
      <c r="DD12" s="2">
        <f t="shared" si="5"/>
        <v>0.5</v>
      </c>
      <c r="DE12" s="2">
        <f t="shared" si="6"/>
        <v>1</v>
      </c>
      <c r="DF12" s="2">
        <f t="shared" si="7"/>
        <v>1</v>
      </c>
      <c r="DG12" s="2">
        <f t="shared" si="8"/>
        <v>0.7142857142857143</v>
      </c>
      <c r="DH12" s="2">
        <f t="shared" si="9"/>
        <v>2</v>
      </c>
      <c r="DI12" s="2">
        <f t="shared" si="10"/>
        <v>1</v>
      </c>
      <c r="DJ12" s="2">
        <f t="shared" si="11"/>
        <v>0</v>
      </c>
      <c r="DK12" s="2">
        <f t="shared" si="12"/>
        <v>0.66666666666666663</v>
      </c>
      <c r="DL12" s="3">
        <f t="shared" si="13"/>
        <v>0.7767857142857143</v>
      </c>
      <c r="DM12" s="2" t="str">
        <f t="shared" si="14"/>
        <v>0.5 x 0.5 deg</v>
      </c>
      <c r="DN12" s="2" t="str">
        <f t="shared" si="14"/>
        <v>N/A</v>
      </c>
      <c r="DO12" s="2" t="str">
        <f t="shared" si="14"/>
        <v>daily and monthly</v>
      </c>
      <c r="DP12" s="2" t="str">
        <f t="shared" si="14"/>
        <v>&lt; 1 kg/m-2 bias_x000D_3-4 kg/m-2 rms</v>
      </c>
      <c r="DQ12" s="2" t="str">
        <f t="shared" si="14"/>
        <v>better than 0.2 %/decade</v>
      </c>
      <c r="DR12" s="8">
        <v>1</v>
      </c>
      <c r="DS12" s="3">
        <f t="shared" si="15"/>
        <v>1</v>
      </c>
      <c r="DT12" s="2" t="str">
        <f t="shared" si="16"/>
        <v>Climate Model And Reanalysis Evaluation, Trend Analysis</v>
      </c>
      <c r="DU12" s="9">
        <f>SUM(CY12/30,DL12,DR12,DS12)</f>
        <v>3.4128968253968255</v>
      </c>
    </row>
    <row r="13" spans="1:125">
      <c r="A13" t="s">
        <v>115</v>
      </c>
      <c r="B13" t="s">
        <v>283</v>
      </c>
      <c r="C13" t="s">
        <v>284</v>
      </c>
      <c r="D13" t="s">
        <v>285</v>
      </c>
      <c r="E13" s="2" t="s">
        <v>286</v>
      </c>
      <c r="F13" s="2"/>
      <c r="G13" s="2"/>
      <c r="H13" s="2" t="s">
        <v>119</v>
      </c>
      <c r="I13" s="2"/>
      <c r="J13" s="2"/>
      <c r="K13" s="2" t="s">
        <v>251</v>
      </c>
      <c r="L13" s="2" t="s">
        <v>251</v>
      </c>
      <c r="M13" s="2"/>
      <c r="N13" s="2" t="s">
        <v>287</v>
      </c>
      <c r="O13" s="2" t="s">
        <v>288</v>
      </c>
      <c r="P13" s="2" t="s">
        <v>286</v>
      </c>
      <c r="Q13" s="2" t="s">
        <v>286</v>
      </c>
      <c r="R13" s="2" t="s">
        <v>286</v>
      </c>
      <c r="S13" s="2" t="s">
        <v>286</v>
      </c>
      <c r="T13" s="2" t="s">
        <v>286</v>
      </c>
      <c r="U13" s="2" t="s">
        <v>286</v>
      </c>
      <c r="V13" s="2" t="s">
        <v>286</v>
      </c>
      <c r="W13" s="2" t="s">
        <v>286</v>
      </c>
      <c r="X13" s="2" t="s">
        <v>286</v>
      </c>
      <c r="Y13" s="2" t="s">
        <v>286</v>
      </c>
      <c r="Z13" s="5">
        <v>41153</v>
      </c>
      <c r="AA13" s="5"/>
      <c r="AB13" s="2"/>
      <c r="AC13" s="2" t="s">
        <v>198</v>
      </c>
      <c r="AD13" s="2" t="s">
        <v>123</v>
      </c>
      <c r="AE13" s="2" t="s">
        <v>289</v>
      </c>
      <c r="AF13" s="2" t="s">
        <v>290</v>
      </c>
      <c r="AG13" s="2"/>
      <c r="AH13" s="2" t="s">
        <v>165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 t="s">
        <v>291</v>
      </c>
      <c r="AZ13" s="2" t="s">
        <v>133</v>
      </c>
      <c r="BA13" s="2" t="s">
        <v>292</v>
      </c>
      <c r="BB13" s="2" t="s">
        <v>201</v>
      </c>
      <c r="BC13" s="2" t="s">
        <v>293</v>
      </c>
      <c r="BD13" s="2"/>
      <c r="BE13" s="2" t="s">
        <v>294</v>
      </c>
      <c r="BF13" s="2"/>
      <c r="BG13" s="2"/>
      <c r="BH13" s="2"/>
      <c r="BI13" s="2" t="s">
        <v>251</v>
      </c>
      <c r="BJ13" s="2"/>
      <c r="BK13" s="2" t="s">
        <v>218</v>
      </c>
      <c r="BL13" s="2" t="s">
        <v>295</v>
      </c>
      <c r="BM13" s="2" t="s">
        <v>296</v>
      </c>
      <c r="BN13" s="2" t="s">
        <v>119</v>
      </c>
      <c r="BO13" s="2" t="s">
        <v>119</v>
      </c>
      <c r="BP13" s="2"/>
      <c r="BQ13" s="2"/>
      <c r="BR13" s="2"/>
      <c r="BS13" s="2" t="s">
        <v>297</v>
      </c>
      <c r="BT13" s="2" t="s">
        <v>168</v>
      </c>
      <c r="BU13" s="2" t="s">
        <v>298</v>
      </c>
      <c r="BV13" s="2" t="s">
        <v>299</v>
      </c>
      <c r="BW13" s="2" t="s">
        <v>300</v>
      </c>
      <c r="BX13" s="2"/>
      <c r="BY13" s="2"/>
      <c r="BZ13" s="2" t="s">
        <v>301</v>
      </c>
      <c r="CA13" s="2">
        <v>1347</v>
      </c>
      <c r="CB13" s="2" t="s">
        <v>138</v>
      </c>
      <c r="CC13" s="2" t="s">
        <v>302</v>
      </c>
      <c r="CD13" s="2"/>
      <c r="CE13" s="2"/>
      <c r="CF13" s="2" t="s">
        <v>140</v>
      </c>
      <c r="CG13" s="2" t="s">
        <v>141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3"/>
      <c r="CZ13" s="2">
        <f t="shared" si="1"/>
        <v>0.75</v>
      </c>
      <c r="DA13" s="2">
        <f t="shared" si="2"/>
        <v>0.33333333333333331</v>
      </c>
      <c r="DB13" s="2">
        <f t="shared" si="3"/>
        <v>0.7142857142857143</v>
      </c>
      <c r="DC13" s="2">
        <f t="shared" si="4"/>
        <v>0.5</v>
      </c>
      <c r="DD13" s="2">
        <f t="shared" si="5"/>
        <v>0.5</v>
      </c>
      <c r="DE13" s="2">
        <f t="shared" si="6"/>
        <v>1</v>
      </c>
      <c r="DF13" s="2">
        <f t="shared" si="7"/>
        <v>1</v>
      </c>
      <c r="DG13" s="2">
        <f t="shared" si="8"/>
        <v>0.8571428571428571</v>
      </c>
      <c r="DH13" s="2">
        <f t="shared" si="9"/>
        <v>2</v>
      </c>
      <c r="DI13" s="2">
        <f t="shared" si="10"/>
        <v>1</v>
      </c>
      <c r="DJ13" s="2">
        <f t="shared" si="11"/>
        <v>0</v>
      </c>
      <c r="DK13" s="2">
        <f t="shared" si="12"/>
        <v>0.66666666666666663</v>
      </c>
      <c r="DL13" s="3">
        <f t="shared" si="13"/>
        <v>0.7767857142857143</v>
      </c>
      <c r="DM13" s="2" t="str">
        <f t="shared" si="14"/>
        <v>15km</v>
      </c>
      <c r="DN13" s="2" t="str">
        <f t="shared" si="14"/>
        <v>N/A</v>
      </c>
      <c r="DO13" s="2" t="str">
        <f t="shared" si="14"/>
        <v>2days</v>
      </c>
      <c r="DP13" s="2">
        <f t="shared" si="14"/>
        <v>0</v>
      </c>
      <c r="DQ13" s="2" t="str">
        <f t="shared" si="14"/>
        <v>TBD</v>
      </c>
      <c r="DR13" s="3">
        <v>0.6</v>
      </c>
      <c r="DS13" s="3">
        <f t="shared" si="15"/>
        <v>1</v>
      </c>
      <c r="DT13" s="2" t="str">
        <f t="shared" si="16"/>
        <v>Model Input, Gsmap, Etc.</v>
      </c>
      <c r="DU13" s="9">
        <f>SUM(CY13/30,DL13,DR13,DS13)</f>
        <v>2.3767857142857141</v>
      </c>
    </row>
    <row r="14" spans="1:125">
      <c r="A14" t="s">
        <v>115</v>
      </c>
      <c r="B14" t="s">
        <v>303</v>
      </c>
      <c r="C14" t="s">
        <v>304</v>
      </c>
      <c r="D14" t="s">
        <v>305</v>
      </c>
      <c r="E14" s="2" t="s">
        <v>306</v>
      </c>
      <c r="F14" s="2"/>
      <c r="G14" s="2"/>
      <c r="H14" s="2" t="s">
        <v>119</v>
      </c>
      <c r="I14" s="2"/>
      <c r="J14" s="2"/>
      <c r="K14" s="2" t="s">
        <v>119</v>
      </c>
      <c r="L14" s="2" t="s">
        <v>119</v>
      </c>
      <c r="M14" s="2"/>
      <c r="N14" s="2" t="s">
        <v>307</v>
      </c>
      <c r="O14" s="2" t="s">
        <v>308</v>
      </c>
      <c r="P14" s="2" t="s">
        <v>306</v>
      </c>
      <c r="Q14" s="2" t="s">
        <v>306</v>
      </c>
      <c r="R14" s="2" t="s">
        <v>306</v>
      </c>
      <c r="S14" s="2" t="s">
        <v>306</v>
      </c>
      <c r="T14" s="2" t="s">
        <v>306</v>
      </c>
      <c r="U14" s="2" t="s">
        <v>123</v>
      </c>
      <c r="V14" s="2" t="s">
        <v>123</v>
      </c>
      <c r="W14" s="2" t="s">
        <v>306</v>
      </c>
      <c r="X14" s="2" t="s">
        <v>306</v>
      </c>
      <c r="Y14" s="2" t="s">
        <v>306</v>
      </c>
      <c r="Z14" s="5">
        <v>34851</v>
      </c>
      <c r="AA14" s="5">
        <v>40148</v>
      </c>
      <c r="AB14" s="2"/>
      <c r="AC14" s="2" t="s">
        <v>122</v>
      </c>
      <c r="AD14" s="2" t="s">
        <v>123</v>
      </c>
      <c r="AE14" s="2" t="s">
        <v>309</v>
      </c>
      <c r="AF14" s="2" t="s">
        <v>310</v>
      </c>
      <c r="AG14" s="2"/>
      <c r="AH14" s="2" t="s">
        <v>126</v>
      </c>
      <c r="AI14" s="2" t="s">
        <v>311</v>
      </c>
      <c r="AJ14" s="2"/>
      <c r="AK14" s="2"/>
      <c r="AL14" s="2" t="s">
        <v>312</v>
      </c>
      <c r="AM14" s="2" t="s">
        <v>313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 t="s">
        <v>314</v>
      </c>
      <c r="AZ14" s="2" t="s">
        <v>200</v>
      </c>
      <c r="BA14" s="2" t="s">
        <v>315</v>
      </c>
      <c r="BB14" s="2"/>
      <c r="BC14" s="2" t="s">
        <v>316</v>
      </c>
      <c r="BD14" s="2"/>
      <c r="BE14" s="2"/>
      <c r="BF14" s="2"/>
      <c r="BG14" s="2"/>
      <c r="BH14" s="2"/>
      <c r="BI14" s="2" t="s">
        <v>119</v>
      </c>
      <c r="BJ14" s="2"/>
      <c r="BK14" s="2"/>
      <c r="BL14" s="2"/>
      <c r="BM14" s="2"/>
      <c r="BN14" s="2" t="s">
        <v>119</v>
      </c>
      <c r="BO14" s="2" t="s">
        <v>119</v>
      </c>
      <c r="BP14" s="2"/>
      <c r="BQ14" s="2"/>
      <c r="BR14" s="2"/>
      <c r="BS14" s="2"/>
      <c r="BT14" s="2" t="s">
        <v>119</v>
      </c>
      <c r="BU14" s="2" t="s">
        <v>123</v>
      </c>
      <c r="BV14" s="2" t="s">
        <v>123</v>
      </c>
      <c r="BW14" s="2"/>
      <c r="BX14" s="2"/>
      <c r="BY14" s="2"/>
      <c r="BZ14" s="2"/>
      <c r="CA14" s="2">
        <v>1348</v>
      </c>
      <c r="CB14" s="10">
        <v>41694.863888888889</v>
      </c>
      <c r="CC14" s="2" t="s">
        <v>317</v>
      </c>
      <c r="CD14" s="2"/>
      <c r="CE14" s="2"/>
      <c r="CF14" s="2" t="s">
        <v>192</v>
      </c>
      <c r="CG14" s="2" t="s">
        <v>141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3">
        <f t="shared" si="0"/>
        <v>14.5</v>
      </c>
      <c r="CZ14" s="2">
        <f t="shared" si="1"/>
        <v>0.75</v>
      </c>
      <c r="DA14" s="2">
        <f t="shared" si="2"/>
        <v>0.33333333333333331</v>
      </c>
      <c r="DB14" s="2">
        <f t="shared" si="3"/>
        <v>0.42857142857142855</v>
      </c>
      <c r="DC14" s="2">
        <f t="shared" si="4"/>
        <v>0.5</v>
      </c>
      <c r="DD14" s="2">
        <f t="shared" si="5"/>
        <v>0.5</v>
      </c>
      <c r="DE14" s="2">
        <f t="shared" si="6"/>
        <v>1</v>
      </c>
      <c r="DF14" s="2">
        <f t="shared" si="7"/>
        <v>1</v>
      </c>
      <c r="DG14" s="2">
        <f t="shared" si="8"/>
        <v>0.14285714285714285</v>
      </c>
      <c r="DH14" s="2">
        <f t="shared" si="9"/>
        <v>0</v>
      </c>
      <c r="DI14" s="2">
        <f t="shared" si="10"/>
        <v>1</v>
      </c>
      <c r="DJ14" s="2">
        <f t="shared" si="11"/>
        <v>0</v>
      </c>
      <c r="DK14" s="2">
        <f t="shared" si="12"/>
        <v>0.66666666666666663</v>
      </c>
      <c r="DL14" s="3">
        <f t="shared" si="13"/>
        <v>0.5267857142857143</v>
      </c>
      <c r="DM14" s="2" t="str">
        <f t="shared" si="14"/>
        <v>60km - 80km</v>
      </c>
      <c r="DN14" s="2">
        <f t="shared" si="14"/>
        <v>0</v>
      </c>
      <c r="DO14" s="2" t="str">
        <f t="shared" si="14"/>
        <v>1hourly</v>
      </c>
      <c r="DP14" s="2">
        <f t="shared" si="14"/>
        <v>0</v>
      </c>
      <c r="DQ14" s="2">
        <f t="shared" si="14"/>
        <v>0</v>
      </c>
      <c r="DR14" s="3">
        <v>0.4</v>
      </c>
      <c r="DS14" s="3">
        <f t="shared" si="15"/>
        <v>1</v>
      </c>
      <c r="DT14" s="2" t="str">
        <f t="shared" si="16"/>
        <v>Jra55</v>
      </c>
      <c r="DU14" s="9">
        <f>SUM(CY14/30,DL14,DR14,DS14)</f>
        <v>2.4101190476190477</v>
      </c>
    </row>
    <row r="15" spans="1:125">
      <c r="A15" t="s">
        <v>115</v>
      </c>
      <c r="B15" t="s">
        <v>158</v>
      </c>
      <c r="C15" t="s">
        <v>159</v>
      </c>
      <c r="D15" t="s">
        <v>318</v>
      </c>
      <c r="E15" s="2" t="s">
        <v>161</v>
      </c>
      <c r="F15" s="2"/>
      <c r="G15" s="2"/>
      <c r="H15" s="2" t="s">
        <v>119</v>
      </c>
      <c r="I15" s="2"/>
      <c r="J15" s="2"/>
      <c r="K15" s="2" t="s">
        <v>119</v>
      </c>
      <c r="L15" s="2" t="s">
        <v>119</v>
      </c>
      <c r="M15" s="2"/>
      <c r="N15" s="2" t="s">
        <v>319</v>
      </c>
      <c r="O15" s="2" t="s">
        <v>320</v>
      </c>
      <c r="P15" s="2" t="s">
        <v>146</v>
      </c>
      <c r="Q15" s="2" t="s">
        <v>146</v>
      </c>
      <c r="R15" s="2" t="s">
        <v>161</v>
      </c>
      <c r="S15" s="2" t="s">
        <v>146</v>
      </c>
      <c r="T15" s="2" t="s">
        <v>161</v>
      </c>
      <c r="U15" s="2" t="s">
        <v>161</v>
      </c>
      <c r="V15" s="2" t="s">
        <v>161</v>
      </c>
      <c r="W15" s="2" t="s">
        <v>161</v>
      </c>
      <c r="X15" s="2" t="s">
        <v>161</v>
      </c>
      <c r="Y15" s="2" t="s">
        <v>161</v>
      </c>
      <c r="Z15" s="5">
        <v>35796</v>
      </c>
      <c r="AA15" s="5">
        <v>40148</v>
      </c>
      <c r="AB15" s="2"/>
      <c r="AC15" s="2" t="s">
        <v>122</v>
      </c>
      <c r="AD15" s="2" t="s">
        <v>321</v>
      </c>
      <c r="AE15" s="2" t="s">
        <v>257</v>
      </c>
      <c r="AF15" s="2" t="s">
        <v>322</v>
      </c>
      <c r="AG15" s="2"/>
      <c r="AH15" s="2" t="s">
        <v>126</v>
      </c>
      <c r="AI15" s="2" t="s">
        <v>323</v>
      </c>
      <c r="AJ15" s="2" t="s">
        <v>322</v>
      </c>
      <c r="AK15" s="2"/>
      <c r="AL15" s="2" t="s">
        <v>324</v>
      </c>
      <c r="AM15" s="2" t="s">
        <v>322</v>
      </c>
      <c r="AN15" s="2"/>
      <c r="AO15" s="2" t="s">
        <v>325</v>
      </c>
      <c r="AP15" s="2" t="s">
        <v>322</v>
      </c>
      <c r="AQ15" s="2"/>
      <c r="AR15" s="2" t="s">
        <v>326</v>
      </c>
      <c r="AS15" s="2" t="s">
        <v>322</v>
      </c>
      <c r="AT15" s="2"/>
      <c r="AU15" s="2"/>
      <c r="AV15" s="2"/>
      <c r="AW15" s="2"/>
      <c r="AX15" s="2"/>
      <c r="AY15" s="2" t="s">
        <v>327</v>
      </c>
      <c r="AZ15" s="2" t="s">
        <v>133</v>
      </c>
      <c r="BA15" s="2" t="s">
        <v>275</v>
      </c>
      <c r="BB15" s="2" t="s">
        <v>328</v>
      </c>
      <c r="BC15" s="2" t="s">
        <v>329</v>
      </c>
      <c r="BD15" s="2" t="s">
        <v>330</v>
      </c>
      <c r="BE15" s="2" t="s">
        <v>331</v>
      </c>
      <c r="BF15" s="2"/>
      <c r="BG15" s="2"/>
      <c r="BH15" s="2"/>
      <c r="BI15" s="2" t="s">
        <v>119</v>
      </c>
      <c r="BJ15" s="2"/>
      <c r="BK15" s="2"/>
      <c r="BL15" s="2"/>
      <c r="BM15" s="2"/>
      <c r="BN15" s="2" t="s">
        <v>119</v>
      </c>
      <c r="BO15" s="2" t="s">
        <v>119</v>
      </c>
      <c r="BP15" s="2"/>
      <c r="BQ15" s="2"/>
      <c r="BR15" s="2"/>
      <c r="BS15" s="2" t="s">
        <v>280</v>
      </c>
      <c r="BT15" s="2" t="s">
        <v>119</v>
      </c>
      <c r="BU15" s="2" t="s">
        <v>298</v>
      </c>
      <c r="BV15" s="2" t="s">
        <v>135</v>
      </c>
      <c r="BW15" s="2" t="s">
        <v>332</v>
      </c>
      <c r="BX15" s="2"/>
      <c r="BY15" s="2"/>
      <c r="BZ15" s="2" t="s">
        <v>281</v>
      </c>
      <c r="CA15" s="2">
        <v>1349</v>
      </c>
      <c r="CB15" s="2" t="s">
        <v>138</v>
      </c>
      <c r="CC15" s="2" t="s">
        <v>333</v>
      </c>
      <c r="CD15" s="2"/>
      <c r="CE15" s="2"/>
      <c r="CF15" s="2" t="s">
        <v>140</v>
      </c>
      <c r="CG15" s="2" t="s">
        <v>141</v>
      </c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3">
        <f t="shared" si="0"/>
        <v>11.916666666666666</v>
      </c>
      <c r="CZ15" s="2">
        <f t="shared" si="1"/>
        <v>0.75</v>
      </c>
      <c r="DA15" s="2">
        <f t="shared" si="2"/>
        <v>0.33333333333333331</v>
      </c>
      <c r="DB15" s="2">
        <f t="shared" si="3"/>
        <v>0.8571428571428571</v>
      </c>
      <c r="DC15" s="2">
        <f t="shared" si="4"/>
        <v>0.5</v>
      </c>
      <c r="DD15" s="2">
        <f t="shared" si="5"/>
        <v>0.5</v>
      </c>
      <c r="DE15" s="2">
        <f t="shared" si="6"/>
        <v>1</v>
      </c>
      <c r="DF15" s="2">
        <f t="shared" si="7"/>
        <v>1</v>
      </c>
      <c r="DG15" s="2">
        <f t="shared" si="8"/>
        <v>0.7142857142857143</v>
      </c>
      <c r="DH15" s="2">
        <f t="shared" si="9"/>
        <v>2</v>
      </c>
      <c r="DI15" s="2">
        <f t="shared" si="10"/>
        <v>1</v>
      </c>
      <c r="DJ15" s="2">
        <f t="shared" si="11"/>
        <v>0</v>
      </c>
      <c r="DK15" s="2"/>
      <c r="DL15" s="3">
        <f t="shared" si="13"/>
        <v>0.72123015873015872</v>
      </c>
      <c r="DM15" s="2" t="str">
        <f>BA15</f>
        <v>0.5 x 0.5 deg</v>
      </c>
      <c r="DN15" s="2" t="str">
        <f>BB15</f>
        <v>6 levels</v>
      </c>
      <c r="DO15" s="2"/>
      <c r="DP15" s="2" t="str">
        <f>BD15</f>
        <v>1.5 K, 1.25 K, 0.75 K, 0.5 K, 0.5 K, 0.5 K (from sfc to highest level)</v>
      </c>
      <c r="DQ15" s="2" t="str">
        <f>BE15</f>
        <v>0.5 K /dec</v>
      </c>
      <c r="DR15" s="8">
        <v>0.8</v>
      </c>
      <c r="DS15" s="3">
        <f t="shared" si="15"/>
        <v>1</v>
      </c>
      <c r="DT15" s="2" t="str">
        <f t="shared" si="16"/>
        <v>Climate Modelling, Water Budget</v>
      </c>
      <c r="DU15" s="9">
        <f>SUM(CY15/30,DL15,DR15,DS15)</f>
        <v>2.918452380952381</v>
      </c>
    </row>
    <row r="16" spans="1:125">
      <c r="A16" t="s">
        <v>115</v>
      </c>
      <c r="B16" t="s">
        <v>158</v>
      </c>
      <c r="C16" t="s">
        <v>159</v>
      </c>
      <c r="D16" t="s">
        <v>334</v>
      </c>
      <c r="E16" s="2" t="s">
        <v>161</v>
      </c>
      <c r="F16" s="2"/>
      <c r="G16" s="2"/>
      <c r="H16" s="2" t="s">
        <v>119</v>
      </c>
      <c r="I16" s="2"/>
      <c r="J16" s="2"/>
      <c r="K16" s="2" t="s">
        <v>119</v>
      </c>
      <c r="L16" s="2" t="s">
        <v>119</v>
      </c>
      <c r="M16" s="2"/>
      <c r="N16" s="2" t="s">
        <v>175</v>
      </c>
      <c r="O16" s="2" t="s">
        <v>335</v>
      </c>
      <c r="P16" s="2" t="s">
        <v>161</v>
      </c>
      <c r="Q16" s="2" t="s">
        <v>161</v>
      </c>
      <c r="R16" s="2" t="s">
        <v>161</v>
      </c>
      <c r="S16" s="2" t="s">
        <v>161</v>
      </c>
      <c r="T16" s="2" t="s">
        <v>161</v>
      </c>
      <c r="U16" s="2" t="s">
        <v>161</v>
      </c>
      <c r="V16" s="2" t="s">
        <v>161</v>
      </c>
      <c r="W16" s="2" t="s">
        <v>161</v>
      </c>
      <c r="X16" s="2" t="s">
        <v>161</v>
      </c>
      <c r="Y16" s="2" t="s">
        <v>161</v>
      </c>
      <c r="Z16" s="5">
        <v>30498</v>
      </c>
      <c r="AA16" s="5">
        <v>40148</v>
      </c>
      <c r="AB16" s="2"/>
      <c r="AC16" s="2" t="s">
        <v>122</v>
      </c>
      <c r="AD16" s="2" t="s">
        <v>177</v>
      </c>
      <c r="AE16" s="2" t="s">
        <v>180</v>
      </c>
      <c r="AF16" s="2" t="s">
        <v>179</v>
      </c>
      <c r="AG16" s="2"/>
      <c r="AH16" s="2" t="s">
        <v>126</v>
      </c>
      <c r="AI16" s="2" t="s">
        <v>181</v>
      </c>
      <c r="AJ16" s="2" t="s">
        <v>179</v>
      </c>
      <c r="AK16" s="2"/>
      <c r="AL16" s="2" t="s">
        <v>182</v>
      </c>
      <c r="AM16" s="2" t="s">
        <v>179</v>
      </c>
      <c r="AN16" s="2"/>
      <c r="AO16" s="2" t="s">
        <v>183</v>
      </c>
      <c r="AP16" s="2" t="s">
        <v>179</v>
      </c>
      <c r="AQ16" s="2"/>
      <c r="AR16" s="2" t="s">
        <v>184</v>
      </c>
      <c r="AS16" s="2" t="s">
        <v>179</v>
      </c>
      <c r="AT16" s="2"/>
      <c r="AU16" s="2" t="s">
        <v>336</v>
      </c>
      <c r="AV16" s="2" t="s">
        <v>337</v>
      </c>
      <c r="AW16" s="2"/>
      <c r="AX16" s="2"/>
      <c r="AY16" s="2" t="s">
        <v>338</v>
      </c>
      <c r="AZ16" s="2" t="s">
        <v>187</v>
      </c>
      <c r="BA16" s="2" t="s">
        <v>339</v>
      </c>
      <c r="BB16" s="2" t="s">
        <v>189</v>
      </c>
      <c r="BC16" s="2" t="s">
        <v>340</v>
      </c>
      <c r="BD16" s="2" t="s">
        <v>341</v>
      </c>
      <c r="BE16" s="2"/>
      <c r="BF16" s="2"/>
      <c r="BG16" s="2"/>
      <c r="BH16" s="2"/>
      <c r="BI16" s="2" t="s">
        <v>251</v>
      </c>
      <c r="BJ16" s="2"/>
      <c r="BK16" s="2" t="s">
        <v>183</v>
      </c>
      <c r="BL16" s="2" t="s">
        <v>179</v>
      </c>
      <c r="BM16" s="2" t="s">
        <v>342</v>
      </c>
      <c r="BN16" s="2" t="s">
        <v>119</v>
      </c>
      <c r="BO16" s="2" t="s">
        <v>119</v>
      </c>
      <c r="BP16" s="2"/>
      <c r="BQ16" s="2"/>
      <c r="BR16" s="2"/>
      <c r="BS16" s="2" t="s">
        <v>280</v>
      </c>
      <c r="BT16" s="2" t="s">
        <v>119</v>
      </c>
      <c r="BU16" s="2" t="s">
        <v>298</v>
      </c>
      <c r="BV16" s="2" t="s">
        <v>135</v>
      </c>
      <c r="BW16" s="2" t="s">
        <v>343</v>
      </c>
      <c r="BX16" s="2"/>
      <c r="BY16" s="2"/>
      <c r="BZ16" s="2" t="s">
        <v>281</v>
      </c>
      <c r="CA16" s="2">
        <v>1350</v>
      </c>
      <c r="CB16" s="2" t="s">
        <v>138</v>
      </c>
      <c r="CC16" s="2" t="s">
        <v>344</v>
      </c>
      <c r="CD16" s="2"/>
      <c r="CE16" s="2"/>
      <c r="CF16" s="2" t="s">
        <v>192</v>
      </c>
      <c r="CG16" s="2" t="s">
        <v>141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3">
        <f t="shared" si="0"/>
        <v>26.416666666666668</v>
      </c>
      <c r="CZ16" s="2">
        <f t="shared" si="1"/>
        <v>0.75</v>
      </c>
      <c r="DA16" s="2">
        <f t="shared" si="2"/>
        <v>0.33333333333333331</v>
      </c>
      <c r="DB16" s="2">
        <f t="shared" si="3"/>
        <v>0.7142857142857143</v>
      </c>
      <c r="DC16" s="2">
        <f t="shared" si="4"/>
        <v>0.5</v>
      </c>
      <c r="DD16" s="2">
        <f t="shared" si="5"/>
        <v>0.5</v>
      </c>
      <c r="DE16" s="2">
        <f t="shared" si="6"/>
        <v>1</v>
      </c>
      <c r="DF16" s="2">
        <f t="shared" si="7"/>
        <v>1</v>
      </c>
      <c r="DG16" s="2">
        <f t="shared" si="8"/>
        <v>0.7142857142857143</v>
      </c>
      <c r="DH16" s="2">
        <f t="shared" si="9"/>
        <v>2</v>
      </c>
      <c r="DI16" s="2">
        <f t="shared" si="10"/>
        <v>1</v>
      </c>
      <c r="DJ16" s="2">
        <f t="shared" si="11"/>
        <v>0</v>
      </c>
      <c r="DK16" s="2">
        <f t="shared" ref="DK16:DK18" si="17">(COUNTIF(U16,"*")+COUNTIF(W16,"*")+COUNTIF(BO16,"y*"))/3</f>
        <v>0.66666666666666663</v>
      </c>
      <c r="DL16" s="3">
        <f t="shared" si="13"/>
        <v>0.76488095238095244</v>
      </c>
      <c r="DM16" s="2" t="str">
        <f t="shared" ref="DM16:DQ18" si="18">BA16</f>
        <v>0.625 x 0.625 deg</v>
      </c>
      <c r="DN16" s="2" t="str">
        <f t="shared" si="18"/>
        <v>n/a</v>
      </c>
      <c r="DO16" s="2" t="str">
        <f t="shared" si="18"/>
        <v>3-hourly, monthly</v>
      </c>
      <c r="DP16" s="2" t="str">
        <f t="shared" si="18"/>
        <v>bias: -2.9%, rmsd: 15.5%</v>
      </c>
      <c r="DQ16" s="2">
        <f t="shared" si="18"/>
        <v>0</v>
      </c>
      <c r="DR16" s="3">
        <v>0.8</v>
      </c>
      <c r="DS16" s="3">
        <f t="shared" si="15"/>
        <v>1</v>
      </c>
      <c r="DT16" s="2" t="str">
        <f t="shared" si="16"/>
        <v>Climate Modelling; Water Vapour Transport Studies</v>
      </c>
      <c r="DU16" s="9">
        <f>SUM(CY16/30,DL16,DR16,DS16)</f>
        <v>3.4454365079365079</v>
      </c>
    </row>
    <row r="17" spans="1:125">
      <c r="A17" t="s">
        <v>115</v>
      </c>
      <c r="B17" t="s">
        <v>158</v>
      </c>
      <c r="C17" t="s">
        <v>159</v>
      </c>
      <c r="D17" t="s">
        <v>345</v>
      </c>
      <c r="E17" s="2" t="s">
        <v>161</v>
      </c>
      <c r="F17" s="2"/>
      <c r="G17" s="2"/>
      <c r="H17" s="2" t="s">
        <v>119</v>
      </c>
      <c r="I17" s="2"/>
      <c r="J17" s="2"/>
      <c r="K17" s="2" t="s">
        <v>119</v>
      </c>
      <c r="L17" s="2" t="s">
        <v>119</v>
      </c>
      <c r="M17" s="2"/>
      <c r="N17" s="2" t="s">
        <v>346</v>
      </c>
      <c r="O17" s="2" t="s">
        <v>347</v>
      </c>
      <c r="P17" s="2" t="s">
        <v>146</v>
      </c>
      <c r="Q17" s="2" t="s">
        <v>146</v>
      </c>
      <c r="R17" s="2" t="s">
        <v>146</v>
      </c>
      <c r="S17" s="2" t="s">
        <v>146</v>
      </c>
      <c r="T17" s="2" t="s">
        <v>161</v>
      </c>
      <c r="U17" s="2" t="s">
        <v>161</v>
      </c>
      <c r="V17" s="2" t="s">
        <v>161</v>
      </c>
      <c r="W17" s="2" t="s">
        <v>161</v>
      </c>
      <c r="X17" s="2" t="s">
        <v>161</v>
      </c>
      <c r="Y17" s="2" t="s">
        <v>161</v>
      </c>
      <c r="Z17" s="5">
        <v>35796</v>
      </c>
      <c r="AA17" s="5">
        <v>40148</v>
      </c>
      <c r="AB17" s="2"/>
      <c r="AC17" s="2" t="s">
        <v>122</v>
      </c>
      <c r="AD17" s="2" t="s">
        <v>348</v>
      </c>
      <c r="AE17" s="2" t="s">
        <v>326</v>
      </c>
      <c r="AF17" s="2" t="s">
        <v>322</v>
      </c>
      <c r="AG17" s="2"/>
      <c r="AH17" s="2" t="s">
        <v>126</v>
      </c>
      <c r="AI17" s="2" t="s">
        <v>257</v>
      </c>
      <c r="AJ17" s="2" t="s">
        <v>322</v>
      </c>
      <c r="AK17" s="2"/>
      <c r="AL17" s="2" t="s">
        <v>323</v>
      </c>
      <c r="AM17" s="2" t="s">
        <v>322</v>
      </c>
      <c r="AN17" s="2"/>
      <c r="AO17" s="2" t="s">
        <v>324</v>
      </c>
      <c r="AP17" s="2" t="s">
        <v>322</v>
      </c>
      <c r="AQ17" s="2"/>
      <c r="AR17" s="2"/>
      <c r="AS17" s="2"/>
      <c r="AT17" s="2"/>
      <c r="AU17" s="2"/>
      <c r="AV17" s="2"/>
      <c r="AW17" s="2"/>
      <c r="AX17" s="2"/>
      <c r="AY17" s="2" t="s">
        <v>349</v>
      </c>
      <c r="AZ17" s="2" t="s">
        <v>133</v>
      </c>
      <c r="BA17" s="2" t="s">
        <v>350</v>
      </c>
      <c r="BB17" s="2" t="s">
        <v>189</v>
      </c>
      <c r="BC17" s="2" t="s">
        <v>276</v>
      </c>
      <c r="BD17" s="2" t="s">
        <v>351</v>
      </c>
      <c r="BE17" s="2" t="s">
        <v>352</v>
      </c>
      <c r="BF17" s="2"/>
      <c r="BG17" s="2"/>
      <c r="BH17" s="2"/>
      <c r="BI17" s="2" t="s">
        <v>119</v>
      </c>
      <c r="BJ17" s="2"/>
      <c r="BK17" s="2"/>
      <c r="BL17" s="2"/>
      <c r="BM17" s="2"/>
      <c r="BN17" s="2" t="s">
        <v>119</v>
      </c>
      <c r="BO17" s="2" t="s">
        <v>119</v>
      </c>
      <c r="BP17" s="2"/>
      <c r="BQ17" s="2"/>
      <c r="BR17" s="2"/>
      <c r="BS17" s="2" t="s">
        <v>280</v>
      </c>
      <c r="BT17" s="2" t="s">
        <v>119</v>
      </c>
      <c r="BU17" s="2" t="s">
        <v>298</v>
      </c>
      <c r="BV17" s="2" t="s">
        <v>135</v>
      </c>
      <c r="BW17" s="2" t="s">
        <v>343</v>
      </c>
      <c r="BX17" s="2"/>
      <c r="BY17" s="2"/>
      <c r="BZ17" s="2" t="s">
        <v>281</v>
      </c>
      <c r="CA17" s="2">
        <v>1351</v>
      </c>
      <c r="CB17" s="2" t="s">
        <v>138</v>
      </c>
      <c r="CC17" s="2" t="s">
        <v>353</v>
      </c>
      <c r="CD17" s="2"/>
      <c r="CE17" s="2"/>
      <c r="CF17" s="2" t="s">
        <v>170</v>
      </c>
      <c r="CG17" s="2" t="s">
        <v>141</v>
      </c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3">
        <f t="shared" si="0"/>
        <v>11.916666666666666</v>
      </c>
      <c r="CZ17" s="2">
        <f t="shared" si="1"/>
        <v>0.75</v>
      </c>
      <c r="DA17" s="2">
        <f t="shared" si="2"/>
        <v>0.33333333333333331</v>
      </c>
      <c r="DB17" s="2">
        <f t="shared" si="3"/>
        <v>0.8571428571428571</v>
      </c>
      <c r="DC17" s="2">
        <f t="shared" si="4"/>
        <v>0.5</v>
      </c>
      <c r="DD17" s="2">
        <f t="shared" si="5"/>
        <v>0.5</v>
      </c>
      <c r="DE17" s="2">
        <f t="shared" si="6"/>
        <v>1</v>
      </c>
      <c r="DF17" s="2">
        <f t="shared" si="7"/>
        <v>1</v>
      </c>
      <c r="DG17" s="2">
        <f t="shared" si="8"/>
        <v>0.7142857142857143</v>
      </c>
      <c r="DH17" s="2">
        <f t="shared" si="9"/>
        <v>2</v>
      </c>
      <c r="DI17" s="2">
        <f t="shared" si="10"/>
        <v>1</v>
      </c>
      <c r="DJ17" s="2">
        <f t="shared" si="11"/>
        <v>0</v>
      </c>
      <c r="DK17" s="2">
        <f t="shared" si="17"/>
        <v>0.66666666666666663</v>
      </c>
      <c r="DL17" s="3">
        <f t="shared" si="13"/>
        <v>0.7767857142857143</v>
      </c>
      <c r="DM17" s="2" t="str">
        <f t="shared" si="18"/>
        <v>90 km x 90 km</v>
      </c>
      <c r="DN17" s="2" t="str">
        <f t="shared" si="18"/>
        <v>n/a</v>
      </c>
      <c r="DO17" s="2" t="str">
        <f t="shared" si="18"/>
        <v>daily and monthly</v>
      </c>
      <c r="DP17" s="2" t="str">
        <f t="shared" si="18"/>
        <v>5 kg m-2 rms</v>
      </c>
      <c r="DQ17" s="2" t="str">
        <f t="shared" si="18"/>
        <v>4% per decade</v>
      </c>
      <c r="DR17" s="3">
        <v>1</v>
      </c>
      <c r="DS17" s="3">
        <f t="shared" si="15"/>
        <v>1</v>
      </c>
      <c r="DT17" s="2" t="str">
        <f t="shared" si="16"/>
        <v>Climate Modelling, Feedback Studies</v>
      </c>
      <c r="DU17" s="9">
        <f>SUM(CY17/30,DL17,DR17,DS17)</f>
        <v>3.1740079365079366</v>
      </c>
    </row>
    <row r="18" spans="1:125">
      <c r="A18" t="s">
        <v>115</v>
      </c>
      <c r="B18" t="s">
        <v>354</v>
      </c>
      <c r="C18" t="s">
        <v>143</v>
      </c>
      <c r="D18" t="s">
        <v>355</v>
      </c>
      <c r="E18" s="2" t="s">
        <v>118</v>
      </c>
      <c r="F18" s="2"/>
      <c r="G18" s="2"/>
      <c r="H18" s="2" t="s">
        <v>119</v>
      </c>
      <c r="I18" s="2"/>
      <c r="J18" s="2"/>
      <c r="K18" s="2" t="s">
        <v>119</v>
      </c>
      <c r="L18" s="2" t="s">
        <v>119</v>
      </c>
      <c r="M18" s="2"/>
      <c r="N18" s="2" t="s">
        <v>356</v>
      </c>
      <c r="O18" s="2" t="s">
        <v>357</v>
      </c>
      <c r="P18" s="2" t="s">
        <v>164</v>
      </c>
      <c r="Q18" s="2" t="s">
        <v>118</v>
      </c>
      <c r="R18" s="2" t="s">
        <v>118</v>
      </c>
      <c r="S18" s="2" t="s">
        <v>118</v>
      </c>
      <c r="T18" s="2" t="s">
        <v>118</v>
      </c>
      <c r="U18" s="2" t="s">
        <v>118</v>
      </c>
      <c r="V18" s="2" t="s">
        <v>118</v>
      </c>
      <c r="W18" s="2" t="s">
        <v>118</v>
      </c>
      <c r="X18" s="2" t="s">
        <v>118</v>
      </c>
      <c r="Y18" s="2" t="s">
        <v>118</v>
      </c>
      <c r="Z18" s="5">
        <v>31959</v>
      </c>
      <c r="AA18" s="5">
        <v>41244</v>
      </c>
      <c r="AB18" s="2"/>
      <c r="AC18" s="2" t="s">
        <v>147</v>
      </c>
      <c r="AD18" s="2" t="s">
        <v>358</v>
      </c>
      <c r="AE18" s="2" t="s">
        <v>214</v>
      </c>
      <c r="AF18" s="2" t="s">
        <v>215</v>
      </c>
      <c r="AG18" s="2"/>
      <c r="AH18" s="2" t="s">
        <v>126</v>
      </c>
      <c r="AI18" s="2" t="s">
        <v>216</v>
      </c>
      <c r="AJ18" s="2" t="s">
        <v>215</v>
      </c>
      <c r="AK18" s="2"/>
      <c r="AL18" s="2" t="s">
        <v>217</v>
      </c>
      <c r="AM18" s="2" t="s">
        <v>215</v>
      </c>
      <c r="AN18" s="2"/>
      <c r="AO18" s="2" t="s">
        <v>231</v>
      </c>
      <c r="AP18" s="2" t="s">
        <v>215</v>
      </c>
      <c r="AQ18" s="2"/>
      <c r="AR18" s="2" t="s">
        <v>232</v>
      </c>
      <c r="AS18" s="2" t="s">
        <v>359</v>
      </c>
      <c r="AT18" s="2"/>
      <c r="AU18" s="2" t="s">
        <v>233</v>
      </c>
      <c r="AV18" s="2" t="s">
        <v>359</v>
      </c>
      <c r="AW18" s="2"/>
      <c r="AX18" s="2"/>
      <c r="AY18" s="2" t="s">
        <v>360</v>
      </c>
      <c r="AZ18" s="2" t="s">
        <v>133</v>
      </c>
      <c r="BA18" s="2">
        <v>25</v>
      </c>
      <c r="BB18" s="2">
        <v>0</v>
      </c>
      <c r="BC18" s="2">
        <v>1</v>
      </c>
      <c r="BD18" s="2" t="s">
        <v>361</v>
      </c>
      <c r="BE18" s="2" t="s">
        <v>362</v>
      </c>
      <c r="BF18" s="2"/>
      <c r="BG18" s="2"/>
      <c r="BH18" s="2"/>
      <c r="BI18" s="2" t="s">
        <v>251</v>
      </c>
      <c r="BJ18" s="2"/>
      <c r="BK18" s="2" t="s">
        <v>237</v>
      </c>
      <c r="BL18" s="2" t="s">
        <v>215</v>
      </c>
      <c r="BM18" s="2"/>
      <c r="BN18" s="2" t="s">
        <v>119</v>
      </c>
      <c r="BO18" s="2" t="s">
        <v>119</v>
      </c>
      <c r="BP18" s="2"/>
      <c r="BQ18" s="2"/>
      <c r="BR18" s="2"/>
      <c r="BS18" s="2" t="s">
        <v>363</v>
      </c>
      <c r="BT18" s="2" t="s">
        <v>168</v>
      </c>
      <c r="BU18" s="2" t="s">
        <v>261</v>
      </c>
      <c r="BV18" s="2" t="s">
        <v>135</v>
      </c>
      <c r="BW18" s="2" t="s">
        <v>364</v>
      </c>
      <c r="BX18" s="2"/>
      <c r="BY18" s="2"/>
      <c r="BZ18" s="2" t="s">
        <v>365</v>
      </c>
      <c r="CA18" s="2">
        <v>1352</v>
      </c>
      <c r="CB18" s="2" t="s">
        <v>138</v>
      </c>
      <c r="CC18" s="2" t="s">
        <v>366</v>
      </c>
      <c r="CD18" s="2"/>
      <c r="CE18" s="2"/>
      <c r="CF18" s="2" t="s">
        <v>170</v>
      </c>
      <c r="CG18" s="2" t="s">
        <v>141</v>
      </c>
      <c r="CH18" s="2"/>
      <c r="CI18" s="2" t="s">
        <v>251</v>
      </c>
      <c r="CJ18" s="2" t="s">
        <v>367</v>
      </c>
      <c r="CK18" s="2" t="s">
        <v>368</v>
      </c>
      <c r="CL18" s="2" t="s">
        <v>369</v>
      </c>
      <c r="CM18" s="2" t="s">
        <v>370</v>
      </c>
      <c r="CN18" s="2" t="s">
        <v>371</v>
      </c>
      <c r="CO18" s="2" t="s">
        <v>372</v>
      </c>
      <c r="CP18" s="2"/>
      <c r="CQ18" s="2"/>
      <c r="CR18" s="2"/>
      <c r="CS18" s="2"/>
      <c r="CT18" s="2"/>
      <c r="CU18" s="2"/>
      <c r="CV18" s="2"/>
      <c r="CW18" s="2"/>
      <c r="CX18" s="2"/>
      <c r="CY18" s="3">
        <f t="shared" si="0"/>
        <v>25.416666666666668</v>
      </c>
      <c r="CZ18" s="2">
        <f t="shared" si="1"/>
        <v>0.75</v>
      </c>
      <c r="DA18" s="2">
        <f t="shared" si="2"/>
        <v>0.33333333333333331</v>
      </c>
      <c r="DB18" s="2">
        <f t="shared" si="3"/>
        <v>0.8571428571428571</v>
      </c>
      <c r="DC18" s="2">
        <f t="shared" si="4"/>
        <v>0.5</v>
      </c>
      <c r="DD18" s="2">
        <f t="shared" si="5"/>
        <v>0.5</v>
      </c>
      <c r="DE18" s="2">
        <f t="shared" si="6"/>
        <v>1</v>
      </c>
      <c r="DF18" s="2">
        <f t="shared" si="7"/>
        <v>1</v>
      </c>
      <c r="DG18" s="2">
        <f t="shared" si="8"/>
        <v>0.8571428571428571</v>
      </c>
      <c r="DH18" s="2">
        <f t="shared" si="9"/>
        <v>2</v>
      </c>
      <c r="DI18" s="2">
        <f t="shared" si="10"/>
        <v>1</v>
      </c>
      <c r="DJ18" s="2">
        <f t="shared" si="11"/>
        <v>0</v>
      </c>
      <c r="DK18" s="2">
        <f t="shared" si="17"/>
        <v>0.66666666666666663</v>
      </c>
      <c r="DL18" s="3">
        <f t="shared" si="13"/>
        <v>0.78869047619047616</v>
      </c>
      <c r="DM18" s="2">
        <f t="shared" si="18"/>
        <v>25</v>
      </c>
      <c r="DN18" s="2">
        <f t="shared" si="18"/>
        <v>0</v>
      </c>
      <c r="DO18" s="2">
        <f t="shared" si="18"/>
        <v>1</v>
      </c>
      <c r="DP18" s="2" t="str">
        <f t="shared" si="18"/>
        <v>1.0 mm</v>
      </c>
      <c r="DQ18" s="2" t="str">
        <f t="shared" si="18"/>
        <v>.05 mm/decade</v>
      </c>
      <c r="DR18" s="8">
        <v>1</v>
      </c>
      <c r="DS18" s="3">
        <f t="shared" si="15"/>
        <v>1</v>
      </c>
      <c r="DT18" s="2" t="str">
        <f t="shared" si="16"/>
        <v>Understanding Water Cycle Changes, Climate Model Validation, Study Of Long Term Trends</v>
      </c>
      <c r="DU18" s="9">
        <f>SUM(CY18/30,DL18,DR18,DS18)</f>
        <v>3.6359126984126986</v>
      </c>
    </row>
    <row r="19" spans="1:1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6"/>
      <c r="AA19" s="1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3">
        <f>AVERAGE(CY2:CY18)</f>
        <v>22.630208333333336</v>
      </c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3">
        <f>AVERAGE(DL2:DL18)</f>
        <v>0.70477357609710534</v>
      </c>
      <c r="DM19" s="2"/>
      <c r="DN19" s="2"/>
      <c r="DO19" s="2"/>
      <c r="DP19" s="2"/>
      <c r="DQ19" s="2"/>
      <c r="DR19" s="8">
        <f>AVERAGE(DR2:DR18)</f>
        <v>0.74117647058823533</v>
      </c>
      <c r="DS19" s="8">
        <f>AVERAGE(DS2:DS18)</f>
        <v>0.94117647058823528</v>
      </c>
      <c r="DT19" s="2"/>
      <c r="DU19" s="2">
        <f>AVERAGE(DU2:DU18)</f>
        <v>3.0970938375350139</v>
      </c>
    </row>
    <row r="21" spans="1:125">
      <c r="E21" t="s">
        <v>373</v>
      </c>
    </row>
  </sheetData>
  <phoneticPr fontId="2" type="noConversion"/>
  <pageMargins left="0.75" right="0.75" top="1" bottom="1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2015-03-23T01:49:57Z</cp:lastPrinted>
  <dcterms:created xsi:type="dcterms:W3CDTF">2015-03-23T01:45:45Z</dcterms:created>
  <dcterms:modified xsi:type="dcterms:W3CDTF">2015-03-26T23:14:53Z</dcterms:modified>
</cp:coreProperties>
</file>