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0" yWindow="480" windowWidth="2512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2" i="1" l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DS2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<sst xmlns="http://schemas.openxmlformats.org/spreadsheetml/2006/main" count="168" uniqueCount="145">
  <si>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</si>
  <si>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</si>
  <si>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</si>
  <si>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</si>
  <si>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</si>
  <si>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</si>
  <si>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</si>
  <si>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</si>
  <si>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</si>
  <si>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</si>
  <si>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</si>
  <si>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</si>
  <si>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</si>
  <si>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</si>
  <si>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</si>
  <si>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</si>
  <si>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</si>
  <si>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</si>
  <si>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</si>
  <si>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</si>
  <si>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</si>
  <si>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</si>
  <si>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</si>
  <si>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</si>
  <si>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</si>
  <si>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</si>
  <si>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</si>
  <si>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</si>
  <si>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</si>
  <si>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</si>
  <si>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</si>
  <si>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</si>
  <si>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</si>
  <si>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</si>
  <si>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</si>
  <si>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</si>
  <si>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</si>
  <si>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</si>
  <si>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</si>
  <si>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</si>
  <si>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</si>
  <si>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</si>
  <si>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</si>
  <si>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</si>
  <si>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</si>
  <si>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</si>
  <si>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</si>
  <si>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</si>
  <si>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</si>
  <si>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</si>
  <si>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</si>
  <si>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</si>
  <si>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</si>
  <si>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</si>
  <si>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</si>
  <si>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</si>
  <si>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</si>
  <si>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</si>
  <si>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</si>
  <si>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</si>
  <si>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</si>
  <si>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</si>
  <si>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</si>
  <si>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</si>
  <si>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</si>
  <si>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</si>
  <si>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</si>
  <si>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</si>
  <si>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</si>
  <si>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</si>
  <si>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</si>
  <si>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</si>
  <si>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</si>
  <si>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</si>
  <si>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</si>
  <si>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</si>
  <si>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</si>
  <si>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</si>
  <si>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</si>
  <si>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</si>
  <si>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</si>
  <si>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</si>
  <si>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</si>
  <si>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</si>
  <si>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</si>
  <si>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</si>
  <si>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</si>
  <si>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</si>
  <si>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</si>
  <si>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</si>
  <si>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</si>
  <si>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</si>
  <si>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</si>
  <si>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</si>
  <si>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</si>
  <si>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</si>
  <si>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</si>
  <si>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</si>
  <si>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</si>
  <si>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</si>
  <si>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</si>
  <si>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</si>
  <si>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</si>
  <si>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</si>
  <si>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</si>
  <si>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</si>
  <si>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</si>
  <si>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</si>
  <si>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</si>
  <si>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</si>
  <si>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</si>
  <si>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</si>
  <si>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</si>
  <si>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</si>
  <si>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</si>
  <si>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</si>
  <si>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Townshend Joe Sexton</t>
  </si>
  <si>
    <t>glcf@umd.edu</t>
  </si>
  <si>
    <t>No</t>
  </si>
  <si>
    <t>NASA</t>
  </si>
  <si>
    <t>no</t>
  </si>
  <si>
    <t>Land Cover And Above Ground Biomass Estimation</t>
  </si>
  <si>
    <t>CDR_ECV06_25</t>
  </si>
  <si>
    <t>USGS</t>
  </si>
  <si>
    <t>LAND SURFACE IMAGERY</t>
  </si>
  <si>
    <t>not selected</t>
  </si>
  <si>
    <t>Landsat-1</t>
  </si>
  <si>
    <t>Yes</t>
  </si>
  <si>
    <t>Landsat-2</t>
  </si>
  <si>
    <t>Landsat-3</t>
  </si>
  <si>
    <t>Landsat-4</t>
  </si>
  <si>
    <t>Landsat-5</t>
  </si>
  <si>
    <t>Landsat-7</t>
  </si>
  <si>
    <t>Landsat-1|not selected||Landsat-2|not selected||Landsat-3|not selected||Landsat-4|not selectedLandsat-5, Landsat-7</t>
  </si>
  <si>
    <t>Global</t>
  </si>
  <si>
    <t>N/A</t>
  </si>
  <si>
    <t>&gt;90%</t>
  </si>
  <si>
    <t>both</t>
  </si>
  <si>
    <t>Open Access</t>
  </si>
  <si>
    <t>TBD</t>
  </si>
  <si>
    <t>Feb 24 2014  8:44PM</t>
  </si>
  <si>
    <t>1AAAA1B0-E946-4789-9825-4501FF1193D6</t>
  </si>
  <si>
    <t>REGIONAL AND GLOBAL ABOVE-GROUND FOREST BIOMASS</t>
  </si>
  <si>
    <t>ABOVE-GROUND BIOMASS</t>
  </si>
  <si>
    <t>Above-ground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</si>
</sst>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3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22" fontId="0" fillId="0" borderId="1" xfId="0" applyNumberFormat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4"/>
  <sheetViews>
    <sheetView tabSelected="1" workbookViewId="0">
      <selection activeCell="E5" sqref="E5"/>
    </sheetView>
  </sheetViews>
  <sheetFormatPr baseColWidth="10" defaultRowHeight="15" x14ac:dyDescent="0"/>
  <cols>
    <col min="1" max="1" width="8.33203125" customWidth="1"/>
    <col min="2" max="2" width="10.5" customWidth="1"/>
    <col min="3" max="3" width="8.6640625" customWidth="1"/>
    <col min="4" max="4" width="7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/>
      <c r="CU1" s="2"/>
      <c r="CV1" s="2"/>
      <c r="CW1" s="2"/>
      <c r="CX1" s="2"/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2" t="s">
        <v>52</v>
      </c>
      <c r="DN1" s="2" t="s">
        <v>53</v>
      </c>
      <c r="DO1" s="2" t="s">
        <v>54</v>
      </c>
      <c r="DP1" s="2" t="s">
        <v>55</v>
      </c>
      <c r="DQ1" s="2" t="s">
        <v>56</v>
      </c>
      <c r="DR1" s="4" t="s">
        <v>111</v>
      </c>
      <c r="DS1" s="3" t="s">
        <v>112</v>
      </c>
      <c r="DT1" s="2" t="s">
        <v>113</v>
      </c>
      <c r="DU1" s="3" t="s">
        <v>114</v>
      </c>
    </row>
    <row r="2" spans="1:125">
      <c r="A2" t="s">
        <v>115</v>
      </c>
      <c r="B2" t="s">
        <v>116</v>
      </c>
      <c r="C2" t="s">
        <v>117</v>
      </c>
      <c r="D2" t="s">
        <v>118</v>
      </c>
      <c r="E2" s="2" t="s">
        <v>119</v>
      </c>
      <c r="F2" s="2"/>
      <c r="G2" s="2"/>
      <c r="H2" s="2" t="s">
        <v>120</v>
      </c>
      <c r="I2" s="2"/>
      <c r="J2" s="2"/>
      <c r="K2" s="2" t="s">
        <v>120</v>
      </c>
      <c r="L2" s="2" t="s">
        <v>120</v>
      </c>
      <c r="M2" s="2"/>
      <c r="N2" s="2" t="s">
        <v>121</v>
      </c>
      <c r="O2" s="2" t="s">
        <v>122</v>
      </c>
      <c r="P2" s="2" t="s">
        <v>123</v>
      </c>
      <c r="Q2" s="2" t="s">
        <v>119</v>
      </c>
      <c r="R2" s="2" t="s">
        <v>119</v>
      </c>
      <c r="S2" s="2" t="s">
        <v>123</v>
      </c>
      <c r="T2" s="2" t="s">
        <v>119</v>
      </c>
      <c r="U2" s="2" t="s">
        <v>123</v>
      </c>
      <c r="V2" s="2" t="s">
        <v>119</v>
      </c>
      <c r="W2" s="2" t="s">
        <v>119</v>
      </c>
      <c r="X2" s="2" t="s">
        <v>119</v>
      </c>
      <c r="Y2" s="2" t="s">
        <v>119</v>
      </c>
      <c r="Z2" s="5">
        <v>26481</v>
      </c>
      <c r="AA2" s="5">
        <v>39630</v>
      </c>
      <c r="AB2" s="2"/>
      <c r="AC2" s="2" t="s">
        <v>124</v>
      </c>
      <c r="AD2" s="2" t="s">
        <v>125</v>
      </c>
      <c r="AE2" s="2" t="s">
        <v>126</v>
      </c>
      <c r="AF2" s="2"/>
      <c r="AG2" s="2"/>
      <c r="AH2" s="2" t="s">
        <v>127</v>
      </c>
      <c r="AI2" s="2" t="s">
        <v>128</v>
      </c>
      <c r="AJ2" s="2"/>
      <c r="AK2" s="2"/>
      <c r="AL2" s="2" t="s">
        <v>129</v>
      </c>
      <c r="AM2" s="2"/>
      <c r="AN2" s="2"/>
      <c r="AO2" s="2" t="s">
        <v>130</v>
      </c>
      <c r="AP2" s="2"/>
      <c r="AQ2" s="2"/>
      <c r="AR2" s="2" t="s">
        <v>131</v>
      </c>
      <c r="AS2" s="2"/>
      <c r="AT2" s="2"/>
      <c r="AU2" s="2" t="s">
        <v>132</v>
      </c>
      <c r="AV2" s="2"/>
      <c r="AW2" s="2"/>
      <c r="AX2" s="2"/>
      <c r="AY2" s="2" t="s">
        <v>133</v>
      </c>
      <c r="AZ2" s="2" t="s">
        <v>134</v>
      </c>
      <c r="BA2" s="2">
        <v>0.03</v>
      </c>
      <c r="BB2" s="2" t="s">
        <v>135</v>
      </c>
      <c r="BC2" s="2" t="s">
        <v>135</v>
      </c>
      <c r="BD2" s="2" t="s">
        <v>136</v>
      </c>
      <c r="BE2" s="2" t="s">
        <v>136</v>
      </c>
      <c r="BF2" s="2"/>
      <c r="BG2" s="2"/>
      <c r="BH2" s="2"/>
      <c r="BI2" s="2" t="s">
        <v>120</v>
      </c>
      <c r="BJ2" s="2"/>
      <c r="BK2" s="2"/>
      <c r="BL2" s="2"/>
      <c r="BM2" s="2"/>
      <c r="BN2" s="2" t="s">
        <v>120</v>
      </c>
      <c r="BO2" s="2" t="s">
        <v>120</v>
      </c>
      <c r="BP2" s="2"/>
      <c r="BQ2" s="2"/>
      <c r="BR2" s="2"/>
      <c r="BS2" s="2"/>
      <c r="BT2" s="2" t="s">
        <v>137</v>
      </c>
      <c r="BU2" s="2" t="s">
        <v>125</v>
      </c>
      <c r="BV2" s="2" t="s">
        <v>138</v>
      </c>
      <c r="BW2" s="2" t="s">
        <v>139</v>
      </c>
      <c r="BX2" s="2"/>
      <c r="BY2" s="2"/>
      <c r="BZ2" s="2" t="s">
        <v>139</v>
      </c>
      <c r="CA2" s="6">
        <v>37943</v>
      </c>
      <c r="CB2" s="2" t="s">
        <v>140</v>
      </c>
      <c r="CC2" s="2" t="s">
        <v>141</v>
      </c>
      <c r="CD2" s="2"/>
      <c r="CE2" s="2"/>
      <c r="CF2" s="2" t="s">
        <v>142</v>
      </c>
      <c r="CG2" s="2" t="s">
        <v>143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>
        <f>YEARFRAC(Z2,AA2)</f>
        <v>36</v>
      </c>
      <c r="CZ2" s="3">
        <f t="shared" ref="CZ2" si="0">(COUNTIF(S2,"*")+COUNTIF(T2,"*")+COUNTIF(AE2,"*")+COUNTIF(BG2,"*"))/4</f>
        <v>0.75</v>
      </c>
      <c r="DA2" s="3">
        <f t="shared" ref="DA2" si="1">(COUNTIF(Q2,"*")+COUNTIF(I2,"*")+COUNTIF(BR2,"y*"))/3</f>
        <v>0.33333333333333331</v>
      </c>
      <c r="DB2" s="3">
        <f t="shared" ref="DB2" si="2">(COUNTIF(U2,"*")+COUNTA(BA2)+COUNTA(BB2)+COUNTA(BC2)+COUNTA(BD2)+COUNTA(BE2)+COUNTIF(BN2,"y*"))/7</f>
        <v>0.8571428571428571</v>
      </c>
      <c r="DC2" s="3">
        <f t="shared" ref="DC2" si="3">(COUNTIF(V2,"*")+COUNTIF(BH2,"*"))/2</f>
        <v>0.5</v>
      </c>
      <c r="DD2" s="3">
        <f t="shared" ref="DD2" si="4">(COUNTIF(V2,"*")+COUNTIF(BF2,"*"))/2</f>
        <v>0.5</v>
      </c>
      <c r="DE2" s="3">
        <f t="shared" ref="DE2" si="5">COUNTIF(AZ2,"*")</f>
        <v>1</v>
      </c>
      <c r="DF2" s="3">
        <f t="shared" ref="DF2" si="6">COUNTIF(W2,"*")</f>
        <v>1</v>
      </c>
      <c r="DG2" s="3">
        <f t="shared" ref="DG2" si="7">(COUNTIF(X2,"*")+COUNTIF(BS2,"*")+COUNTIF(BT2,"*")+COUNTIF(BU2,"*")+COUNTIF(BV2,"*")+COUNTIF(BW2,"*")+COUNTIF(BX2,"*")-COUNTIF(BT2,"no*")-COUNTIF(BU2,"no*")-COUNTIF(BV2,"no*"))/7</f>
        <v>0.5714285714285714</v>
      </c>
      <c r="DH2" s="3">
        <f t="shared" ref="DH2" si="8">COUNTIF(BZ2,"*")+COUNTA(BZ2)</f>
        <v>2</v>
      </c>
      <c r="DI2" s="3">
        <f t="shared" ref="DI2" si="9">COUNTIF(Y2,"*")</f>
        <v>1</v>
      </c>
      <c r="DJ2" s="3">
        <f t="shared" ref="DJ2" si="10">COUNTIF(BR2,"y*")</f>
        <v>0</v>
      </c>
      <c r="DK2" s="3">
        <f t="shared" ref="DK2" si="11">(COUNTIF(U2,"*")+COUNTIF(W2,"*")+COUNTIF(BO2,"y*"))/3</f>
        <v>0.66666666666666663</v>
      </c>
      <c r="DL2" s="3">
        <f t="shared" ref="DL2" si="12">SUM(CZ2:DK2)/12</f>
        <v>0.76488095238095222</v>
      </c>
      <c r="DM2" s="2">
        <f t="shared" ref="DM2:DQ2" si="13">BA2</f>
        <v>0.03</v>
      </c>
      <c r="DN2" s="2" t="str">
        <f t="shared" si="13"/>
        <v>N/A</v>
      </c>
      <c r="DO2" s="2" t="str">
        <f t="shared" si="13"/>
        <v>N/A</v>
      </c>
      <c r="DP2" s="2" t="str">
        <f t="shared" si="13"/>
        <v>&gt;90%</v>
      </c>
      <c r="DQ2" s="2" t="str">
        <f t="shared" si="13"/>
        <v>&gt;90%</v>
      </c>
      <c r="DR2" s="7">
        <v>0.8</v>
      </c>
      <c r="DS2" s="3">
        <f t="shared" ref="DS2" si="14">COUNTIF(N2,"*")</f>
        <v>1</v>
      </c>
      <c r="DT2" s="2" t="str">
        <f t="shared" ref="DT2" si="15">N2</f>
        <v>Land Cover And Above Ground Biomass Estimation</v>
      </c>
      <c r="DU2" s="3">
        <f>SUM(CY2/30,DL2,DR2,DS2)</f>
        <v>3.7648809523809526</v>
      </c>
    </row>
    <row r="3" spans="1:125">
      <c r="DS3" s="1"/>
    </row>
    <row r="4" spans="1:125" ht="23">
      <c r="A4" s="8" t="s">
        <v>144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</sheetData>
  <mergeCells count="1">
    <mergeCell ref="A4:O4"/>
  </mergeCells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2015-03-23T12:43:41Z</cp:lastPrinted>
  <dcterms:created xsi:type="dcterms:W3CDTF">2015-03-23T12:42:16Z</dcterms:created>
  <dcterms:modified xsi:type="dcterms:W3CDTF">2015-03-26T15:38:18Z</dcterms:modified>
</cp:coreProperties>
</file>