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5" i="1" l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DU6" i="1"/>
  <c r="DS2" i="1"/>
  <c r="DS4" i="1"/>
  <c r="DS5" i="1"/>
  <c r="DS6" i="1"/>
  <c r="DR6" i="1"/>
  <c r="DK6" i="1"/>
  <c r="CY6" i="1"/>
  <c r="DQ5" i="1"/>
  <c r="DP5" i="1"/>
  <c r="DO5" i="1"/>
  <c r="DN5" i="1"/>
  <c r="DM5" i="1"/>
  <c r="DQ4" i="1"/>
  <c r="DP4" i="1"/>
  <c r="DO4" i="1"/>
  <c r="DN4" i="1"/>
  <c r="DM4" i="1"/>
  <c r="DT3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<sst xmlns="http://schemas.openxmlformats.org/spreadsheetml/2006/main" count="307" uniqueCount="193">
  <si>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</si>
  <si>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</si>
  <si>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</si>
  <si>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</si>
  <si>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</si>
  <si>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</si>
  <si>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</si>
  <si>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</si>
  <si>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</si>
  <si>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</si>
  <si>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</si>
  <si>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</si>
  <si>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</si>
  <si>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</si>
  <si>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</si>
  <si>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</si>
  <si>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</si>
  <si>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</si>
  <si>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</si>
  <si>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</si>
  <si>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</si>
  <si>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</si>
  <si>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</si>
  <si>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</si>
  <si>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</si>
  <si>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</si>
  <si>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</si>
  <si>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</si>
  <si>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</si>
  <si>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</si>
  <si>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</si>
  <si>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</si>
  <si>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</si>
  <si>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</si>
  <si>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</si>
  <si>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</si>
  <si>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</si>
  <si>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</si>
  <si>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</si>
  <si>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</si>
  <si>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</si>
  <si>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</si>
  <si>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</si>
  <si>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</si>
  <si>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</si>
  <si>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</si>
  <si>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</si>
  <si>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</si>
  <si>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</si>
  <si>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</si>
  <si>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</si>
  <si>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</si>
  <si>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</si>
  <si>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</si>
  <si>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</si>
  <si>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</si>
  <si>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</si>
  <si>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</si>
  <si>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</si>
  <si>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</si>
  <si>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</si>
  <si>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</si>
  <si>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</si>
  <si>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</si>
  <si>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</si>
  <si>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</si>
  <si>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</si>
  <si>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</si>
  <si>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</si>
  <si>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</si>
  <si>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</si>
  <si>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</si>
  <si>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</si>
  <si>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</si>
  <si>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</si>
  <si>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</si>
  <si>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</si>
  <si>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</si>
  <si>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</si>
  <si>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</si>
  <si>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</si>
  <si>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</si>
  <si>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</si>
  <si>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</si>
  <si>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</si>
  <si>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</si>
  <si>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</si>
  <si>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</si>
  <si>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</si>
  <si>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</si>
  <si>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</si>
  <si>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</si>
  <si>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</si>
  <si>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</si>
  <si>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</si>
  <si>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</si>
  <si>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</si>
  <si>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</si>
  <si>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</si>
  <si>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</si>
  <si>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</si>
  <si>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</si>
  <si>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</si>
  <si>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</si>
  <si>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</si>
  <si>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</si>
  <si>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</si>
  <si>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</si>
  <si>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</si>
  <si>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</si>
  <si>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</si>
  <si>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</si>
  <si>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</si>
  <si>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</si>
  <si>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</si>
  <si>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</si>
  <si>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Keiji Imaoka</t>
  </si>
  <si>
    <t>imaoka.keiji@jaxa.jp</t>
  </si>
  <si>
    <t>new release</t>
  </si>
  <si>
    <t>JAXA</t>
  </si>
  <si>
    <t>no</t>
  </si>
  <si>
    <t>Input Modelling</t>
  </si>
  <si>
    <t>CDR_ECV15_1</t>
  </si>
  <si>
    <t>OCEAN IMAGERY</t>
  </si>
  <si>
    <t>not selected</t>
  </si>
  <si>
    <t>GCOM-C1</t>
  </si>
  <si>
    <t>SGLI</t>
  </si>
  <si>
    <t>No</t>
  </si>
  <si>
    <t>GCOM-C1|SGLI</t>
  </si>
  <si>
    <t>Global</t>
  </si>
  <si>
    <t>250m(coast)
1km(offshore)
4-9km(global)</t>
  </si>
  <si>
    <t>N/A</t>
  </si>
  <si>
    <t>2days</t>
  </si>
  <si>
    <t>Standard accuracy:
50%(&lt;600nm)
0.5W/m2/str/um(&gt;600nm)
Target accuracy:
30%(&lt;600nm)
0.25W/m2/str/um(&gt;600nm)</t>
  </si>
  <si>
    <t>TBD</t>
  </si>
  <si>
    <t>both</t>
  </si>
  <si>
    <t>Open Access</t>
  </si>
  <si>
    <t>8077E1D8-EB79-44F6-8288-4D845F5ADBA4</t>
  </si>
  <si>
    <t>OCEAN COLOUR RADIOMETRY - WATER LEAVING RADIANCE</t>
  </si>
  <si>
    <t>OCEAN COLOR</t>
  </si>
  <si>
    <t>Current</t>
  </si>
  <si>
    <t>Dr. Shubha Sathyendranath</t>
  </si>
  <si>
    <t>shubha@dal.ca</t>
  </si>
  <si>
    <t>ESA</t>
  </si>
  <si>
    <t>yes</t>
  </si>
  <si>
    <t>CDR_ECV15_4</t>
  </si>
  <si>
    <t>NOT SELECTED</t>
  </si>
  <si>
    <t>Envisat</t>
  </si>
  <si>
    <t>MERIS</t>
  </si>
  <si>
    <t>Yes</t>
  </si>
  <si>
    <t>OrbView-2</t>
  </si>
  <si>
    <t>SeaWiFS</t>
  </si>
  <si>
    <t>Aqua</t>
  </si>
  <si>
    <t>Modis</t>
  </si>
  <si>
    <t>Envisat|MERIS||OrbView-2|SeaWiFS||Aqua|MODIS</t>
  </si>
  <si>
    <t>4km</t>
  </si>
  <si>
    <t>n/a</t>
  </si>
  <si>
    <t>daily</t>
  </si>
  <si>
    <t>netcdf</t>
  </si>
  <si>
    <t>FTP</t>
  </si>
  <si>
    <t>6370247E-CC47-4908-B00F-75CB53BD5C13</t>
  </si>
  <si>
    <t>Stephane Maritorena</t>
  </si>
  <si>
    <t>Stephane@eri.ucsb.edu</t>
  </si>
  <si>
    <t>Chlorophyll Concentration</t>
  </si>
  <si>
    <t>NASA</t>
  </si>
  <si>
    <t>Biogeochemistry, Biogeochemical Cycles</t>
  </si>
  <si>
    <t>CDR_ECV15_5</t>
  </si>
  <si>
    <t>IOCCG</t>
  </si>
  <si>
    <t>OCEAN CHLOROPHYLL CONCENTRATION</t>
  </si>
  <si>
    <t>mg-m-3</t>
  </si>
  <si>
    <t>MODIS</t>
  </si>
  <si>
    <t>Envisat, OrbView 2, Aqua.   SeaWiFS, MODIS, MERIS</t>
  </si>
  <si>
    <t>3%/decade (=Target)</t>
  </si>
  <si>
    <t>stephane@eri.ucsb.edu</t>
  </si>
  <si>
    <t>HDF</t>
  </si>
  <si>
    <t>FTP, OpenDAP</t>
  </si>
  <si>
    <t>?</t>
  </si>
  <si>
    <t>Feb 24 2014  8:44PM</t>
  </si>
  <si>
    <t>F19DDC03-F6CB-4DE9-ACF1-11234590184E</t>
  </si>
  <si>
    <t xml:space="preserve"> OrbView 2</t>
  </si>
  <si>
    <t xml:space="preserve"> MODIS</t>
  </si>
  <si>
    <t xml:space="preserve"> Aqua</t>
  </si>
  <si>
    <t xml:space="preserve"> MERIS</t>
  </si>
  <si>
    <t>stephane@eri.ucsb.edu
Inherent Optical Properties (absorption, backscattering)</t>
  </si>
  <si>
    <t>Biogeochemistry, Biogeochemical Cycles, Carbon</t>
  </si>
  <si>
    <t>CDR_ECV15_6</t>
  </si>
  <si>
    <t>m-1</t>
  </si>
  <si>
    <t>OrbView2</t>
  </si>
  <si>
    <t>AQUA</t>
  </si>
  <si>
    <t>OrbView2/SeaWiFS; AQUA/MODIS; Envisat/MERIS</t>
  </si>
  <si>
    <t>30% (?)</t>
  </si>
  <si>
    <t>B5291B41-9502-4DAD-883B-10C607836414</t>
  </si>
  <si>
    <t>Ocean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</si>
</sst>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64" fontId="0" fillId="2" borderId="0" xfId="0" applyNumberFormat="1" applyFill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0" xfId="0" applyNumberFormat="1" applyFill="1" applyBorder="1"/>
    <xf numFmtId="0" fontId="0" fillId="0" borderId="0" xfId="0" applyAlignment="1">
      <alignment wrapText="1"/>
    </xf>
    <xf numFmtId="22" fontId="0" fillId="0" borderId="0" xfId="0" applyNumberFormat="1"/>
    <xf numFmtId="164" fontId="0" fillId="2" borderId="0" xfId="0" applyNumberFormat="1" applyFill="1"/>
    <xf numFmtId="0" fontId="0" fillId="2" borderId="0" xfId="0" applyFill="1"/>
    <xf numFmtId="16" fontId="0" fillId="0" borderId="0" xfId="0" applyNumberFormat="1"/>
    <xf numFmtId="9" fontId="0" fillId="0" borderId="0" xfId="0" applyNumberFormat="1"/>
    <xf numFmtId="164" fontId="1" fillId="3" borderId="0" xfId="0" applyNumberFormat="1" applyFont="1" applyFill="1"/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v_data_032315MASTER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ssmentSummary"/>
      <sheetName val="All_ECV"/>
      <sheetName val="Water Vapor"/>
      <sheetName val="Upper-air wind"/>
      <sheetName val="Upper Air Temp"/>
      <sheetName val="Surface Wind Speed and Directio"/>
      <sheetName val="Soil Moisture"/>
      <sheetName val="Snow Cover"/>
      <sheetName val="SST"/>
      <sheetName val="Sea level"/>
      <sheetName val="Sea Ice"/>
      <sheetName val="Precursors"/>
      <sheetName val="Precipitation"/>
      <sheetName val="Ozone"/>
      <sheetName val="Ocean Color"/>
      <sheetName val="Ocean Chlorophyll"/>
      <sheetName val="Land Surface Temperature"/>
      <sheetName val="Land Cover"/>
      <sheetName val="LAI"/>
      <sheetName val="Ice sheets"/>
      <sheetName val="Glaciers and Ice Caps"/>
      <sheetName val="FIRE Disturbance"/>
      <sheetName val="FAPAR"/>
      <sheetName val="Earth Radiation Budget"/>
      <sheetName val="Cloud Properties"/>
      <sheetName val="Carbon Dioxide, Methane"/>
      <sheetName val="Albedo"/>
      <sheetName val="Aerosol Properties"/>
      <sheetName val="Above ground biomass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8"/>
  <sheetViews>
    <sheetView tabSelected="1" workbookViewId="0">
      <selection activeCell="AC10" sqref="AC10"/>
    </sheetView>
  </sheetViews>
  <sheetFormatPr baseColWidth="10" defaultRowHeight="15" x14ac:dyDescent="0"/>
  <cols>
    <col min="1" max="1" width="7.1640625" customWidth="1"/>
    <col min="2" max="2" width="9.6640625" customWidth="1"/>
    <col min="3" max="3" width="10.83203125" customWidth="1"/>
    <col min="4" max="4" width="9.832031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13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Y1" s="7" t="s">
        <v>97</v>
      </c>
      <c r="CZ1" s="7" t="s">
        <v>98</v>
      </c>
      <c r="DA1" s="7" t="s">
        <v>99</v>
      </c>
      <c r="DB1" s="7" t="s">
        <v>100</v>
      </c>
      <c r="DC1" s="7" t="s">
        <v>101</v>
      </c>
      <c r="DD1" s="7" t="s">
        <v>102</v>
      </c>
      <c r="DE1" s="7" t="s">
        <v>103</v>
      </c>
      <c r="DF1" s="7" t="s">
        <v>104</v>
      </c>
      <c r="DG1" s="7" t="s">
        <v>105</v>
      </c>
      <c r="DH1" s="7" t="s">
        <v>106</v>
      </c>
      <c r="DI1" s="7" t="s">
        <v>107</v>
      </c>
      <c r="DJ1" s="7" t="s">
        <v>108</v>
      </c>
      <c r="DK1" s="7" t="s">
        <v>109</v>
      </c>
      <c r="DL1" s="7" t="s">
        <v>110</v>
      </c>
      <c r="DM1" t="s">
        <v>52</v>
      </c>
      <c r="DN1" t="s">
        <v>53</v>
      </c>
      <c r="DO1" t="s">
        <v>54</v>
      </c>
      <c r="DP1" t="s">
        <v>55</v>
      </c>
      <c r="DQ1" t="s">
        <v>56</v>
      </c>
      <c r="DR1" s="1" t="s">
        <v>111</v>
      </c>
      <c r="DS1" t="s">
        <v>112</v>
      </c>
      <c r="DT1" t="s">
        <v>113</v>
      </c>
      <c r="DU1" s="7" t="s">
        <v>114</v>
      </c>
    </row>
    <row r="2" spans="1:125" ht="31" customHeight="1">
      <c r="A2" t="s">
        <v>115</v>
      </c>
      <c r="B2" t="s">
        <v>116</v>
      </c>
      <c r="C2" t="s">
        <v>117</v>
      </c>
      <c r="D2" t="s">
        <v>118</v>
      </c>
      <c r="E2" t="s">
        <v>119</v>
      </c>
      <c r="H2" t="s">
        <v>120</v>
      </c>
      <c r="K2" t="s">
        <v>120</v>
      </c>
      <c r="L2" t="s">
        <v>120</v>
      </c>
      <c r="N2" t="s">
        <v>121</v>
      </c>
      <c r="O2" t="s">
        <v>122</v>
      </c>
      <c r="P2" t="s">
        <v>119</v>
      </c>
      <c r="Q2" t="s">
        <v>119</v>
      </c>
      <c r="R2" t="s">
        <v>119</v>
      </c>
      <c r="S2" t="s">
        <v>119</v>
      </c>
      <c r="T2" t="s">
        <v>119</v>
      </c>
      <c r="U2" t="s">
        <v>119</v>
      </c>
      <c r="V2" t="s">
        <v>119</v>
      </c>
      <c r="W2" t="s">
        <v>119</v>
      </c>
      <c r="X2" t="s">
        <v>119</v>
      </c>
      <c r="Y2" t="s">
        <v>119</v>
      </c>
      <c r="Z2" s="2">
        <v>42736</v>
      </c>
      <c r="AA2" s="3">
        <v>44562</v>
      </c>
      <c r="AC2" t="s">
        <v>123</v>
      </c>
      <c r="AD2" t="s">
        <v>124</v>
      </c>
      <c r="AE2" t="s">
        <v>125</v>
      </c>
      <c r="AF2" t="s">
        <v>126</v>
      </c>
      <c r="AH2" t="s">
        <v>127</v>
      </c>
      <c r="AY2" t="s">
        <v>128</v>
      </c>
      <c r="AZ2" t="s">
        <v>129</v>
      </c>
      <c r="BA2" s="4" t="s">
        <v>130</v>
      </c>
      <c r="BB2" t="s">
        <v>131</v>
      </c>
      <c r="BC2" t="s">
        <v>132</v>
      </c>
      <c r="BD2" s="4" t="s">
        <v>133</v>
      </c>
      <c r="BE2" t="s">
        <v>134</v>
      </c>
      <c r="BI2" t="s">
        <v>120</v>
      </c>
      <c r="BN2" t="s">
        <v>120</v>
      </c>
      <c r="BO2" t="s">
        <v>120</v>
      </c>
      <c r="BT2" t="s">
        <v>135</v>
      </c>
      <c r="BU2" t="s">
        <v>124</v>
      </c>
      <c r="BV2" t="s">
        <v>136</v>
      </c>
      <c r="CA2">
        <v>1477</v>
      </c>
      <c r="CB2" s="5">
        <v>41694.863888888889</v>
      </c>
      <c r="CC2" t="s">
        <v>137</v>
      </c>
      <c r="CF2" t="s">
        <v>138</v>
      </c>
      <c r="CG2" t="s">
        <v>139</v>
      </c>
      <c r="CY2" s="7">
        <f t="shared" ref="CY2:CY3" si="0">YEARFRAC(Z2,AA2)</f>
        <v>5</v>
      </c>
      <c r="CZ2" s="7">
        <f t="shared" ref="CZ2:CZ5" si="1">(COUNTIF(S2,"*")+COUNTIF(T2,"*")+COUNTIF(AE2,"*")+COUNTIF(BG2,"*"))/4</f>
        <v>0.75</v>
      </c>
      <c r="DA2" s="7">
        <f t="shared" ref="DA2:DA5" si="2">(COUNTIF(Q2,"*")+COUNTIF(I2,"*")+COUNTIF(BR2,"y*"))/3</f>
        <v>0.33333333333333331</v>
      </c>
      <c r="DB2" s="7">
        <f t="shared" ref="DB2:DB5" si="3">(COUNTIF(U2,"*")+COUNTA(BA2)+COUNTA(BB2)+COUNTA(BC2)+COUNTA(BD2)+COUNTA(BE2)+COUNTIF(BN2,"y*"))/7</f>
        <v>0.8571428571428571</v>
      </c>
      <c r="DC2" s="7">
        <f t="shared" ref="DC2:DC5" si="4">(COUNTIF(V2,"*")+COUNTIF(BH2,"*"))/2</f>
        <v>0.5</v>
      </c>
      <c r="DD2" s="7">
        <f t="shared" ref="DD2:DD5" si="5">(COUNTIF(V2,"*")+COUNTIF(BF2,"*"))/2</f>
        <v>0.5</v>
      </c>
      <c r="DE2" s="7">
        <f t="shared" ref="DE2:DE5" si="6">COUNTIF(AZ2,"*")</f>
        <v>1</v>
      </c>
      <c r="DF2" s="7">
        <f t="shared" ref="DF2:DF5" si="7">COUNTIF(W2,"*")</f>
        <v>1</v>
      </c>
      <c r="DG2" s="7">
        <f t="shared" ref="DG2:DG5" si="8">(COUNTIF(X2,"*")+COUNTIF(BS2,"*")+COUNTIF(BT2,"*")+COUNTIF(BU2,"*")+COUNTIF(BV2,"*")+COUNTIF(BW2,"*")+COUNTIF(BX2,"*")-COUNTIF(BT2,"no*")-COUNTIF(BU2,"no*")-COUNTIF(BV2,"no*"))/7</f>
        <v>0.42857142857142855</v>
      </c>
      <c r="DH2" s="7">
        <f t="shared" ref="DH2:DH5" si="9">COUNTIF(BZ2,"*")+COUNTA(BZ2)</f>
        <v>0</v>
      </c>
      <c r="DI2" s="7">
        <f t="shared" ref="DI2:DI5" si="10">COUNTIF(Y2,"*")</f>
        <v>1</v>
      </c>
      <c r="DJ2" s="7">
        <f t="shared" ref="DJ2:DJ5" si="11">COUNTIF(BR2,"y*")</f>
        <v>0</v>
      </c>
      <c r="DK2" s="7">
        <f t="shared" ref="DK2:DK5" si="12">(COUNTIF(U2,"*")+COUNTIF(W2,"*")+COUNTIF(BO2,"y*"))/3</f>
        <v>0.66666666666666663</v>
      </c>
      <c r="DL2" s="7">
        <f t="shared" ref="DL2:DL5" si="13">SUM(CZ2:DK2)/12</f>
        <v>0.58630952380952384</v>
      </c>
      <c r="DM2" t="str">
        <f t="shared" ref="DM2:DQ5" si="14">BA2</f>
        <v>250m(coast)_x000D_1km(offshore)_x000D_4-9km(global)</v>
      </c>
      <c r="DN2" t="str">
        <f t="shared" si="14"/>
        <v>N/A</v>
      </c>
      <c r="DO2" t="str">
        <f t="shared" si="14"/>
        <v>2days</v>
      </c>
      <c r="DP2" t="str">
        <f t="shared" si="14"/>
        <v>Standard accuracy:_x000D_50%(&lt;600nm)_x000D_0.5W/m2/str/um(&gt;600nm)_x000D__x000D_Target accuracy:_x000D_30%(&lt;600nm)_x000D_0.25W/m2/str/um(&gt;600nm)</v>
      </c>
      <c r="DQ2" t="str">
        <f t="shared" si="14"/>
        <v>TBD</v>
      </c>
      <c r="DR2" s="6">
        <v>0.8</v>
      </c>
      <c r="DS2">
        <f t="shared" ref="DS2:DS5" si="15">COUNTIF(N2,"*")</f>
        <v>1</v>
      </c>
      <c r="DT2" t="str">
        <f t="shared" ref="DT2:DT5" si="16">N2</f>
        <v>Input Modelling</v>
      </c>
      <c r="DU2" s="7">
        <f>SUM(CY2/30,DL2,DR2,DS2)</f>
        <v>2.5529761904761905</v>
      </c>
    </row>
    <row r="3" spans="1:125" ht="24" customHeight="1">
      <c r="A3" t="s">
        <v>140</v>
      </c>
      <c r="B3" t="s">
        <v>141</v>
      </c>
      <c r="C3" t="s">
        <v>142</v>
      </c>
      <c r="E3" t="s">
        <v>143</v>
      </c>
      <c r="H3" t="s">
        <v>120</v>
      </c>
      <c r="K3" t="s">
        <v>144</v>
      </c>
      <c r="L3" t="s">
        <v>144</v>
      </c>
      <c r="O3" t="s">
        <v>145</v>
      </c>
      <c r="P3" t="s">
        <v>143</v>
      </c>
      <c r="Q3" t="s">
        <v>143</v>
      </c>
      <c r="R3" t="s">
        <v>143</v>
      </c>
      <c r="S3" t="s">
        <v>143</v>
      </c>
      <c r="T3" t="s">
        <v>143</v>
      </c>
      <c r="U3" t="s">
        <v>143</v>
      </c>
      <c r="V3" t="s">
        <v>143</v>
      </c>
      <c r="W3" t="s">
        <v>143</v>
      </c>
      <c r="X3" t="s">
        <v>143</v>
      </c>
      <c r="Y3" t="s">
        <v>143</v>
      </c>
      <c r="Z3" s="3">
        <v>35431</v>
      </c>
      <c r="AA3" s="3">
        <v>41244</v>
      </c>
      <c r="AC3" t="s">
        <v>146</v>
      </c>
      <c r="AD3" t="s">
        <v>124</v>
      </c>
      <c r="AE3" t="s">
        <v>147</v>
      </c>
      <c r="AF3" t="s">
        <v>148</v>
      </c>
      <c r="AH3" t="s">
        <v>149</v>
      </c>
      <c r="AI3" t="s">
        <v>150</v>
      </c>
      <c r="AJ3" t="s">
        <v>151</v>
      </c>
      <c r="AL3" t="s">
        <v>152</v>
      </c>
      <c r="AM3" t="s">
        <v>153</v>
      </c>
      <c r="AY3" t="s">
        <v>154</v>
      </c>
      <c r="AZ3" t="s">
        <v>129</v>
      </c>
      <c r="BA3" t="s">
        <v>155</v>
      </c>
      <c r="BB3" t="s">
        <v>156</v>
      </c>
      <c r="BC3" t="s">
        <v>157</v>
      </c>
      <c r="BI3" t="s">
        <v>144</v>
      </c>
      <c r="BN3" t="s">
        <v>144</v>
      </c>
      <c r="BO3" t="s">
        <v>144</v>
      </c>
      <c r="BS3" t="s">
        <v>142</v>
      </c>
      <c r="BT3" t="s">
        <v>120</v>
      </c>
      <c r="BU3" t="s">
        <v>158</v>
      </c>
      <c r="BV3" t="s">
        <v>136</v>
      </c>
      <c r="BW3" t="s">
        <v>159</v>
      </c>
      <c r="BZ3" s="8">
        <v>41772</v>
      </c>
      <c r="CA3">
        <v>1480</v>
      </c>
      <c r="CB3" s="5">
        <v>41694.863888888889</v>
      </c>
      <c r="CC3" t="s">
        <v>160</v>
      </c>
      <c r="CF3" t="s">
        <v>138</v>
      </c>
      <c r="CG3" t="s">
        <v>139</v>
      </c>
      <c r="CY3" s="7">
        <f t="shared" si="0"/>
        <v>15.916666666666666</v>
      </c>
      <c r="CZ3" s="7">
        <f t="shared" si="1"/>
        <v>0.75</v>
      </c>
      <c r="DA3" s="7">
        <f t="shared" si="2"/>
        <v>0.33333333333333331</v>
      </c>
      <c r="DB3" s="7">
        <f t="shared" si="3"/>
        <v>0.7142857142857143</v>
      </c>
      <c r="DC3" s="7">
        <f t="shared" si="4"/>
        <v>0.5</v>
      </c>
      <c r="DD3" s="7">
        <f t="shared" si="5"/>
        <v>0.5</v>
      </c>
      <c r="DE3" s="7">
        <f t="shared" si="6"/>
        <v>1</v>
      </c>
      <c r="DF3" s="7">
        <f t="shared" si="7"/>
        <v>1</v>
      </c>
      <c r="DG3" s="7">
        <f t="shared" si="8"/>
        <v>0.7142857142857143</v>
      </c>
      <c r="DH3" s="7">
        <f t="shared" si="9"/>
        <v>1</v>
      </c>
      <c r="DI3" s="7">
        <f t="shared" si="10"/>
        <v>1</v>
      </c>
      <c r="DJ3" s="7">
        <f t="shared" si="11"/>
        <v>0</v>
      </c>
      <c r="DK3" s="7">
        <f t="shared" si="12"/>
        <v>1</v>
      </c>
      <c r="DL3" s="7">
        <f t="shared" si="13"/>
        <v>0.70932539682539686</v>
      </c>
      <c r="DM3" t="str">
        <f t="shared" si="14"/>
        <v>4km</v>
      </c>
      <c r="DN3" t="str">
        <f t="shared" si="14"/>
        <v>n/a</v>
      </c>
      <c r="DO3" t="str">
        <f t="shared" si="14"/>
        <v>daily</v>
      </c>
      <c r="DP3">
        <f t="shared" si="14"/>
        <v>0</v>
      </c>
      <c r="DQ3">
        <f t="shared" si="14"/>
        <v>0</v>
      </c>
      <c r="DR3" s="6">
        <v>0.6</v>
      </c>
      <c r="DS3">
        <f t="shared" si="15"/>
        <v>0</v>
      </c>
      <c r="DT3">
        <f t="shared" si="16"/>
        <v>0</v>
      </c>
      <c r="DU3" s="7">
        <f>SUM(CY3/30,DL3,DR3,DS3)</f>
        <v>1.8398809523809523</v>
      </c>
    </row>
    <row r="4" spans="1:125" ht="22" customHeight="1">
      <c r="A4" t="s">
        <v>140</v>
      </c>
      <c r="B4" t="s">
        <v>161</v>
      </c>
      <c r="C4" t="s">
        <v>162</v>
      </c>
      <c r="D4" t="s">
        <v>163</v>
      </c>
      <c r="E4" t="s">
        <v>164</v>
      </c>
      <c r="H4" t="s">
        <v>120</v>
      </c>
      <c r="K4" t="s">
        <v>120</v>
      </c>
      <c r="L4" t="s">
        <v>120</v>
      </c>
      <c r="N4" t="s">
        <v>165</v>
      </c>
      <c r="O4" t="s">
        <v>166</v>
      </c>
      <c r="P4" t="s">
        <v>164</v>
      </c>
      <c r="Q4" t="s">
        <v>124</v>
      </c>
      <c r="R4" t="s">
        <v>124</v>
      </c>
      <c r="S4" t="s">
        <v>124</v>
      </c>
      <c r="T4" t="s">
        <v>164</v>
      </c>
      <c r="U4" t="s">
        <v>124</v>
      </c>
      <c r="V4" t="s">
        <v>167</v>
      </c>
      <c r="W4" t="s">
        <v>124</v>
      </c>
      <c r="X4" t="s">
        <v>124</v>
      </c>
      <c r="Y4" t="s">
        <v>124</v>
      </c>
      <c r="Z4" s="3">
        <v>35674</v>
      </c>
      <c r="AA4" s="3"/>
      <c r="AC4" t="s">
        <v>168</v>
      </c>
      <c r="AD4" t="s">
        <v>169</v>
      </c>
      <c r="AE4" t="s">
        <v>147</v>
      </c>
      <c r="AF4" t="s">
        <v>151</v>
      </c>
      <c r="AH4" t="s">
        <v>149</v>
      </c>
      <c r="AI4" t="s">
        <v>150</v>
      </c>
      <c r="AJ4" t="s">
        <v>170</v>
      </c>
      <c r="AL4" t="s">
        <v>152</v>
      </c>
      <c r="AM4" t="s">
        <v>148</v>
      </c>
      <c r="AY4" t="s">
        <v>171</v>
      </c>
      <c r="AZ4" t="s">
        <v>129</v>
      </c>
      <c r="BA4" t="s">
        <v>129</v>
      </c>
      <c r="BB4" t="s">
        <v>129</v>
      </c>
      <c r="BC4">
        <v>1</v>
      </c>
      <c r="BD4" s="9">
        <v>0.3</v>
      </c>
      <c r="BE4" t="s">
        <v>172</v>
      </c>
      <c r="BI4" t="s">
        <v>120</v>
      </c>
      <c r="BK4" t="s">
        <v>147</v>
      </c>
      <c r="BL4" t="s">
        <v>151</v>
      </c>
      <c r="BN4" t="s">
        <v>144</v>
      </c>
      <c r="BO4" t="s">
        <v>120</v>
      </c>
      <c r="BS4" t="s">
        <v>173</v>
      </c>
      <c r="BT4" t="s">
        <v>135</v>
      </c>
      <c r="BU4" t="s">
        <v>174</v>
      </c>
      <c r="BV4" t="s">
        <v>136</v>
      </c>
      <c r="BW4" t="s">
        <v>175</v>
      </c>
      <c r="BZ4" t="s">
        <v>176</v>
      </c>
      <c r="CA4">
        <v>1481</v>
      </c>
      <c r="CB4" t="s">
        <v>177</v>
      </c>
      <c r="CC4" t="s">
        <v>178</v>
      </c>
      <c r="CF4" t="s">
        <v>138</v>
      </c>
      <c r="CG4" t="s">
        <v>139</v>
      </c>
      <c r="CI4" t="s">
        <v>144</v>
      </c>
      <c r="CJ4" t="s">
        <v>179</v>
      </c>
      <c r="CK4" t="s">
        <v>180</v>
      </c>
      <c r="CL4" t="s">
        <v>181</v>
      </c>
      <c r="CM4" t="s">
        <v>182</v>
      </c>
      <c r="CY4" s="7"/>
      <c r="CZ4" s="7">
        <f t="shared" si="1"/>
        <v>0.75</v>
      </c>
      <c r="DA4" s="7">
        <f t="shared" si="2"/>
        <v>0.33333333333333331</v>
      </c>
      <c r="DB4" s="7">
        <f t="shared" si="3"/>
        <v>1</v>
      </c>
      <c r="DC4" s="7">
        <f t="shared" si="4"/>
        <v>0.5</v>
      </c>
      <c r="DD4" s="7">
        <f t="shared" si="5"/>
        <v>0.5</v>
      </c>
      <c r="DE4" s="7">
        <f t="shared" si="6"/>
        <v>1</v>
      </c>
      <c r="DF4" s="7">
        <f t="shared" si="7"/>
        <v>1</v>
      </c>
      <c r="DG4" s="7">
        <f t="shared" si="8"/>
        <v>0.8571428571428571</v>
      </c>
      <c r="DH4" s="7">
        <f t="shared" si="9"/>
        <v>2</v>
      </c>
      <c r="DI4" s="7">
        <f t="shared" si="10"/>
        <v>1</v>
      </c>
      <c r="DJ4" s="7">
        <f t="shared" si="11"/>
        <v>0</v>
      </c>
      <c r="DK4" s="7">
        <f t="shared" si="12"/>
        <v>0.66666666666666663</v>
      </c>
      <c r="DL4" s="7">
        <f t="shared" si="13"/>
        <v>0.80059523809523803</v>
      </c>
      <c r="DM4" t="str">
        <f t="shared" si="14"/>
        <v>Global</v>
      </c>
      <c r="DN4" t="str">
        <f t="shared" si="14"/>
        <v>Global</v>
      </c>
      <c r="DO4">
        <f t="shared" si="14"/>
        <v>1</v>
      </c>
      <c r="DP4">
        <f t="shared" si="14"/>
        <v>0.3</v>
      </c>
      <c r="DQ4" t="str">
        <f t="shared" si="14"/>
        <v>3%/decade (=Target)</v>
      </c>
      <c r="DR4" s="10">
        <v>1</v>
      </c>
      <c r="DS4">
        <f t="shared" si="15"/>
        <v>1</v>
      </c>
      <c r="DT4" t="str">
        <f t="shared" si="16"/>
        <v>Biogeochemistry, Biogeochemical Cycles</v>
      </c>
      <c r="DU4" s="7">
        <f>SUM(CY4/30,DL4,DR4,DS4)</f>
        <v>2.8005952380952381</v>
      </c>
    </row>
    <row r="5" spans="1:125" ht="32" customHeight="1">
      <c r="A5" t="s">
        <v>140</v>
      </c>
      <c r="B5" t="s">
        <v>161</v>
      </c>
      <c r="C5" t="s">
        <v>173</v>
      </c>
      <c r="D5" s="4" t="s">
        <v>183</v>
      </c>
      <c r="E5" t="s">
        <v>164</v>
      </c>
      <c r="H5" t="s">
        <v>120</v>
      </c>
      <c r="K5" t="s">
        <v>120</v>
      </c>
      <c r="L5" t="s">
        <v>120</v>
      </c>
      <c r="N5" t="s">
        <v>184</v>
      </c>
      <c r="O5" t="s">
        <v>185</v>
      </c>
      <c r="P5" t="s">
        <v>164</v>
      </c>
      <c r="Q5" t="s">
        <v>124</v>
      </c>
      <c r="R5" t="s">
        <v>124</v>
      </c>
      <c r="S5" t="s">
        <v>124</v>
      </c>
      <c r="T5" t="s">
        <v>164</v>
      </c>
      <c r="U5" t="s">
        <v>124</v>
      </c>
      <c r="V5" t="s">
        <v>124</v>
      </c>
      <c r="W5" t="s">
        <v>124</v>
      </c>
      <c r="X5" t="s">
        <v>124</v>
      </c>
      <c r="Y5" t="s">
        <v>124</v>
      </c>
      <c r="Z5" s="3">
        <v>35674</v>
      </c>
      <c r="AA5" s="3"/>
      <c r="AC5" t="s">
        <v>146</v>
      </c>
      <c r="AD5" t="s">
        <v>186</v>
      </c>
      <c r="AE5" t="s">
        <v>187</v>
      </c>
      <c r="AF5" t="s">
        <v>151</v>
      </c>
      <c r="AH5" t="s">
        <v>149</v>
      </c>
      <c r="AI5" t="s">
        <v>188</v>
      </c>
      <c r="AJ5" t="s">
        <v>170</v>
      </c>
      <c r="AL5" t="s">
        <v>147</v>
      </c>
      <c r="AM5" t="s">
        <v>148</v>
      </c>
      <c r="AY5" t="s">
        <v>189</v>
      </c>
      <c r="AZ5" t="s">
        <v>129</v>
      </c>
      <c r="BA5" t="s">
        <v>129</v>
      </c>
      <c r="BB5" t="s">
        <v>129</v>
      </c>
      <c r="BC5">
        <v>1</v>
      </c>
      <c r="BD5" t="s">
        <v>190</v>
      </c>
      <c r="BE5" t="s">
        <v>172</v>
      </c>
      <c r="BI5" t="s">
        <v>120</v>
      </c>
      <c r="BN5" t="s">
        <v>144</v>
      </c>
      <c r="BO5" t="s">
        <v>120</v>
      </c>
      <c r="BS5" t="s">
        <v>173</v>
      </c>
      <c r="BT5" t="s">
        <v>135</v>
      </c>
      <c r="BU5" t="s">
        <v>174</v>
      </c>
      <c r="BV5" t="s">
        <v>136</v>
      </c>
      <c r="BW5" t="s">
        <v>175</v>
      </c>
      <c r="BZ5" t="s">
        <v>176</v>
      </c>
      <c r="CA5">
        <v>1482</v>
      </c>
      <c r="CB5" t="s">
        <v>177</v>
      </c>
      <c r="CC5" t="s">
        <v>191</v>
      </c>
      <c r="CF5" t="s">
        <v>138</v>
      </c>
      <c r="CG5" t="s">
        <v>139</v>
      </c>
      <c r="CY5" s="7"/>
      <c r="CZ5" s="7">
        <f t="shared" si="1"/>
        <v>0.75</v>
      </c>
      <c r="DA5" s="7">
        <f t="shared" si="2"/>
        <v>0.33333333333333331</v>
      </c>
      <c r="DB5" s="7">
        <f t="shared" si="3"/>
        <v>1</v>
      </c>
      <c r="DC5" s="7">
        <f t="shared" si="4"/>
        <v>0.5</v>
      </c>
      <c r="DD5" s="7">
        <f t="shared" si="5"/>
        <v>0.5</v>
      </c>
      <c r="DE5" s="7">
        <f t="shared" si="6"/>
        <v>1</v>
      </c>
      <c r="DF5" s="7">
        <f t="shared" si="7"/>
        <v>1</v>
      </c>
      <c r="DG5" s="7">
        <f t="shared" si="8"/>
        <v>0.8571428571428571</v>
      </c>
      <c r="DH5" s="7">
        <f t="shared" si="9"/>
        <v>2</v>
      </c>
      <c r="DI5" s="7">
        <f t="shared" si="10"/>
        <v>1</v>
      </c>
      <c r="DJ5" s="7">
        <f t="shared" si="11"/>
        <v>0</v>
      </c>
      <c r="DK5" s="7">
        <f t="shared" si="12"/>
        <v>0.66666666666666663</v>
      </c>
      <c r="DL5" s="7">
        <f t="shared" si="13"/>
        <v>0.80059523809523803</v>
      </c>
      <c r="DM5" t="str">
        <f t="shared" si="14"/>
        <v>Global</v>
      </c>
      <c r="DN5" t="str">
        <f t="shared" si="14"/>
        <v>Global</v>
      </c>
      <c r="DO5">
        <f t="shared" si="14"/>
        <v>1</v>
      </c>
      <c r="DP5" t="str">
        <f t="shared" si="14"/>
        <v>30% (?)</v>
      </c>
      <c r="DQ5" t="str">
        <f t="shared" si="14"/>
        <v>3%/decade (=Target)</v>
      </c>
      <c r="DR5" s="10">
        <v>1</v>
      </c>
      <c r="DS5">
        <f t="shared" si="15"/>
        <v>1</v>
      </c>
      <c r="DT5" t="str">
        <f t="shared" si="16"/>
        <v>Biogeochemistry, Biogeochemical Cycles, Carbon</v>
      </c>
      <c r="DU5" s="7">
        <f>SUM(CY5/30,DL5,DR5,DS5)</f>
        <v>2.8005952380952381</v>
      </c>
    </row>
    <row r="6" spans="1:125" ht="13" customHeight="1">
      <c r="CY6">
        <f>AVERAGE(CY2:CY5)</f>
        <v>10.458333333333332</v>
      </c>
      <c r="DK6">
        <f>AVERAGE(DK2:DK5)</f>
        <v>0.74999999999999989</v>
      </c>
      <c r="DR6" s="11">
        <f>AVERAGE(DR2:DR5)</f>
        <v>0.85</v>
      </c>
      <c r="DS6">
        <f>AVERAGE(DS2:DS5)</f>
        <v>0.75</v>
      </c>
      <c r="DU6">
        <f>AVERAGE(DU2:DU5)</f>
        <v>2.4985119047619047</v>
      </c>
    </row>
    <row r="7" spans="1:125" ht="13" customHeight="1"/>
    <row r="8" spans="1:125">
      <c r="E8" t="s">
        <v>192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[1]menus!#REF!</xm:f>
          </x14:formula1>
          <xm:sqref>CG1:CG5</xm:sqref>
        </x14:dataValidation>
        <x14:dataValidation type="list" allowBlank="1" showInputMessage="1" showErrorMessage="1">
          <x14:formula1>
            <xm:f>[1]menus!#REF!</xm:f>
          </x14:formula1>
          <xm:sqref>CF1:CF5</xm:sqref>
        </x14:dataValidation>
        <x14:dataValidation type="list" allowBlank="1" showInputMessage="1" showErrorMessage="1">
          <x14:formula1>
            <xm:f>[1]menus!#REF!</xm:f>
          </x14:formula1>
          <xm:sqref>BV1:BV5</xm:sqref>
        </x14:dataValidation>
        <x14:dataValidation type="list" allowBlank="1" showInputMessage="1" showErrorMessage="1">
          <x14:formula1>
            <xm:f>[1]menus!#REF!</xm:f>
          </x14:formula1>
          <xm:sqref>BU1:BU5</xm:sqref>
        </x14:dataValidation>
        <x14:dataValidation type="list" allowBlank="1" showInputMessage="1" showErrorMessage="1">
          <x14:formula1>
            <xm:f>[1]menus!#REF!</xm:f>
          </x14:formula1>
          <xm:sqref>AZ1:AZ5</xm:sqref>
        </x14:dataValidation>
        <x14:dataValidation type="list" allowBlank="1" showInputMessage="1" showErrorMessage="1">
          <x14:formula1>
            <xm:f>[1]menus!#REF!</xm:f>
          </x14:formula1>
          <xm:sqref>AM1:AM5 AP1:AP5 AS1:AS5 AV1:AV5 BL1:BL5 CK1:CK5 CM1:CM5 CO1:CO5 CQ1:CQ5 CS1:CS5 AF1:AF5 AJ1:AJ5</xm:sqref>
        </x14:dataValidation>
        <x14:dataValidation type="list" allowBlank="1" showInputMessage="1" showErrorMessage="1">
          <x14:formula1>
            <xm:f>[1]menus!#REF!</xm:f>
          </x14:formula1>
          <xm:sqref>AL1:AL5 AO1:AO5 AR1:AR5 AU1:AU5 BK1:BK5 CJ1:CJ5 CL1:CL5 CN1:CN5 CP1:CP5 CR1:CR5 AE1:AE5 AI1:AI5</xm:sqref>
        </x14:dataValidation>
        <x14:dataValidation type="list" allowBlank="1" showInputMessage="1" showErrorMessage="1">
          <x14:formula1>
            <xm:f>[1]menus!#REF!</xm:f>
          </x14:formula1>
          <xm:sqref>AD1:AD5</xm:sqref>
        </x14:dataValidation>
        <x14:dataValidation type="list" allowBlank="1" showInputMessage="1" showErrorMessage="1">
          <x14:formula1>
            <xm:f>[1]menus!#REF!</xm:f>
          </x14:formula1>
          <xm:sqref>AC1:AC5</xm:sqref>
        </x14:dataValidation>
        <x14:dataValidation type="list" allowBlank="1" showInputMessage="1" showErrorMessage="1">
          <x14:formula1>
            <xm:f>[1]menus!#REF!</xm:f>
          </x14:formula1>
          <xm:sqref>CH1:CH5 Q1:Y5</xm:sqref>
        </x14:dataValidation>
        <x14:dataValidation type="list" allowBlank="1" showInputMessage="1" showErrorMessage="1">
          <x14:formula1>
            <xm:f>[1]menus!#REF!</xm:f>
          </x14:formula1>
          <xm:sqref>P1:P5</xm:sqref>
        </x14:dataValidation>
        <x14:dataValidation type="list" allowBlank="1" showInputMessage="1" showErrorMessage="1">
          <x14:formula1>
            <xm:f>[1]menus!#REF!</xm:f>
          </x14:formula1>
          <xm:sqref>CI1:CI5 K1:L5 BN1:BO5 H1:H5 BI1:BI5</xm:sqref>
        </x14:dataValidation>
        <x14:dataValidation type="list" allowBlank="1" showInputMessage="1" showErrorMessage="1">
          <x14:formula1>
            <xm:f>[1]menus!#REF!</xm:f>
          </x14:formula1>
          <xm:sqref>A1:A5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2015-03-23T11:51:01Z</cp:lastPrinted>
  <dcterms:created xsi:type="dcterms:W3CDTF">2015-03-23T11:42:49Z</dcterms:created>
  <dcterms:modified xsi:type="dcterms:W3CDTF">2015-03-26T22:35:41Z</dcterms:modified>
</cp:coreProperties>
</file>